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bwach\Documents\balázs\sport\tao\2023_főépület_közbeszerzés\Költségvetés_2024_03\MLSZ_csarnok_öltöző__felujitas_ktg\árazatlan ktg\"/>
    </mc:Choice>
  </mc:AlternateContent>
  <xr:revisionPtr revIDLastSave="0" documentId="13_ncr:1_{8DE08D2E-AB6D-48D5-A102-9DB32DDA2378}" xr6:coauthVersionLast="47" xr6:coauthVersionMax="47" xr10:uidLastSave="{00000000-0000-0000-0000-000000000000}"/>
  <bookViews>
    <workbookView xWindow="-108" yWindow="-108" windowWidth="23256" windowHeight="12576" tabRatio="965" firstSheet="17" activeTab="24" xr2:uid="{00000000-000D-0000-FFFF-FFFF00000000}"/>
  </bookViews>
  <sheets>
    <sheet name="Info" sheetId="1" r:id="rId1"/>
    <sheet name="Főösszesítő" sheetId="2" r:id="rId2"/>
    <sheet name="Munkanem összesítő" sheetId="3" r:id="rId3"/>
    <sheet name="2.Bontás, építőanyagok újraha" sheetId="4" r:id="rId4"/>
    <sheet name="5.Építőgépek, szerszámok" sheetId="5" r:id="rId5"/>
    <sheet name="12.Felvonulási létesítmények" sheetId="6" r:id="rId6"/>
    <sheet name="15.Zsaluzás és állványozás" sheetId="7" r:id="rId7"/>
    <sheet name="19.Költségtérítések" sheetId="8" r:id="rId8"/>
    <sheet name="21.Irtás, föld- és sziklamunka" sheetId="9" r:id="rId9"/>
    <sheet name="31.Helyszíni beton és vasbeton" sheetId="10" r:id="rId10"/>
    <sheet name="33.Falazás és egyéb kőműves mu" sheetId="24" r:id="rId11"/>
    <sheet name="34.Fém- és könnyű épületszerke" sheetId="25" r:id="rId12"/>
    <sheet name="35.Ácsmunka" sheetId="11" r:id="rId13"/>
    <sheet name="36.Vakolás és rabicolás" sheetId="12" r:id="rId14"/>
    <sheet name="39.Szárazépítés" sheetId="13" r:id="rId15"/>
    <sheet name="41.Tetőfedés" sheetId="14" r:id="rId16"/>
    <sheet name="42.Hideg- és melegburkolatok k" sheetId="15" r:id="rId17"/>
    <sheet name="43.Bádogozás" sheetId="16" r:id="rId18"/>
    <sheet name="44.Fa- és műanyag szerkezet el" sheetId="17" r:id="rId19"/>
    <sheet name="45.Fém nyílászáró és épületlak" sheetId="18" r:id="rId20"/>
    <sheet name="47.Felületképzés" sheetId="19" r:id="rId21"/>
    <sheet name="48.Szigetelés" sheetId="20" r:id="rId22"/>
    <sheet name="62.Kőburkolat készítése" sheetId="21" r:id="rId23"/>
    <sheet name="66.Hídépítés" sheetId="22" r:id="rId24"/>
    <sheet name="92.Szabadtéri, szabadidő és sp" sheetId="23" r:id="rId2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4" l="1"/>
  <c r="I6" i="4"/>
  <c r="I4" i="23"/>
  <c r="J4" i="23"/>
  <c r="I4" i="13" l="1"/>
  <c r="J19" i="20"/>
  <c r="J20" i="20"/>
  <c r="I19" i="20"/>
  <c r="J5" i="23"/>
  <c r="I5" i="23"/>
  <c r="J28" i="20"/>
  <c r="I28" i="20"/>
  <c r="J27" i="20"/>
  <c r="I27" i="20"/>
  <c r="J26" i="20"/>
  <c r="I26" i="20"/>
  <c r="J25" i="20"/>
  <c r="I25" i="20"/>
  <c r="J24" i="20"/>
  <c r="I24" i="20"/>
  <c r="J23" i="20"/>
  <c r="I23" i="20"/>
  <c r="J22" i="20"/>
  <c r="I22" i="20"/>
  <c r="J21" i="20"/>
  <c r="I21" i="20"/>
  <c r="I20" i="20"/>
  <c r="J6" i="18"/>
  <c r="I6" i="18"/>
  <c r="J5" i="18"/>
  <c r="I5" i="18"/>
  <c r="J4" i="16"/>
  <c r="I4" i="16"/>
  <c r="J12" i="15"/>
  <c r="I12" i="15"/>
  <c r="J11" i="15"/>
  <c r="I11" i="15"/>
  <c r="J10" i="15"/>
  <c r="I10" i="15"/>
  <c r="J9" i="15"/>
  <c r="I9" i="15"/>
  <c r="J4" i="13"/>
  <c r="J3" i="13"/>
  <c r="I3" i="13"/>
  <c r="J11" i="12"/>
  <c r="I11" i="12"/>
  <c r="J10" i="12"/>
  <c r="I10" i="12"/>
  <c r="J3" i="25"/>
  <c r="I3" i="25"/>
  <c r="J2" i="25"/>
  <c r="I2" i="25"/>
  <c r="I4" i="25" s="1"/>
  <c r="C10" i="3" s="1"/>
  <c r="J3" i="24"/>
  <c r="I3" i="24"/>
  <c r="J2" i="24"/>
  <c r="I2" i="24"/>
  <c r="J5" i="7"/>
  <c r="J6" i="7" s="1"/>
  <c r="I5" i="7"/>
  <c r="J2" i="5"/>
  <c r="J3" i="4"/>
  <c r="I2" i="4"/>
  <c r="J2" i="4"/>
  <c r="J3" i="5"/>
  <c r="I3" i="5"/>
  <c r="I4" i="4"/>
  <c r="J7" i="5"/>
  <c r="I7" i="5"/>
  <c r="J6" i="5"/>
  <c r="J4" i="6"/>
  <c r="J3" i="6"/>
  <c r="I3" i="21"/>
  <c r="I2" i="21"/>
  <c r="I2" i="19"/>
  <c r="I5" i="19"/>
  <c r="I4" i="19"/>
  <c r="I3" i="19"/>
  <c r="J4" i="19"/>
  <c r="I8" i="15"/>
  <c r="J5" i="15"/>
  <c r="J7" i="15"/>
  <c r="I5" i="15"/>
  <c r="I7" i="15"/>
  <c r="J4" i="15"/>
  <c r="J2" i="15"/>
  <c r="J6" i="15"/>
  <c r="J3" i="15"/>
  <c r="J8" i="15"/>
  <c r="I6" i="15"/>
  <c r="I4" i="12"/>
  <c r="J6" i="12"/>
  <c r="J2" i="11"/>
  <c r="J3" i="11" s="1"/>
  <c r="D11" i="3" s="1"/>
  <c r="J3" i="23"/>
  <c r="I3" i="23"/>
  <c r="J2" i="23"/>
  <c r="I2" i="23"/>
  <c r="J2" i="22"/>
  <c r="J3" i="22" s="1"/>
  <c r="D22" i="3" s="1"/>
  <c r="I2" i="22"/>
  <c r="I3" i="22" s="1"/>
  <c r="C22" i="3" s="1"/>
  <c r="J2" i="21"/>
  <c r="J18" i="20"/>
  <c r="I18" i="20"/>
  <c r="J17" i="20"/>
  <c r="I17" i="20"/>
  <c r="J16" i="20"/>
  <c r="I16" i="20"/>
  <c r="J15" i="20"/>
  <c r="I15" i="20"/>
  <c r="J14" i="20"/>
  <c r="I14" i="20"/>
  <c r="J13" i="20"/>
  <c r="I13" i="20"/>
  <c r="J12" i="20"/>
  <c r="I12" i="20"/>
  <c r="J11" i="20"/>
  <c r="I11" i="20"/>
  <c r="J10" i="20"/>
  <c r="I10" i="20"/>
  <c r="J9" i="20"/>
  <c r="I9" i="20"/>
  <c r="J8" i="20"/>
  <c r="I8" i="20"/>
  <c r="J7" i="20"/>
  <c r="I7" i="20"/>
  <c r="J6" i="20"/>
  <c r="I6" i="20"/>
  <c r="J5" i="20"/>
  <c r="I5" i="20"/>
  <c r="J4" i="20"/>
  <c r="I4" i="20"/>
  <c r="J3" i="20"/>
  <c r="I3" i="20"/>
  <c r="J2" i="20"/>
  <c r="I2" i="20"/>
  <c r="J3" i="19"/>
  <c r="J4" i="18"/>
  <c r="I4" i="18"/>
  <c r="J3" i="18"/>
  <c r="I3" i="18"/>
  <c r="J2" i="18"/>
  <c r="I2" i="18"/>
  <c r="J9" i="17"/>
  <c r="I9" i="17"/>
  <c r="J8" i="17"/>
  <c r="I8" i="17"/>
  <c r="J7" i="17"/>
  <c r="I7" i="17"/>
  <c r="J6" i="17"/>
  <c r="I6" i="17"/>
  <c r="J5" i="17"/>
  <c r="I5" i="17"/>
  <c r="J4" i="17"/>
  <c r="I4" i="17"/>
  <c r="J3" i="17"/>
  <c r="I3" i="17"/>
  <c r="J2" i="17"/>
  <c r="I2" i="17"/>
  <c r="J3" i="16"/>
  <c r="I3" i="16"/>
  <c r="J2" i="16"/>
  <c r="I2" i="16"/>
  <c r="I4" i="15"/>
  <c r="I3" i="15"/>
  <c r="I2" i="15"/>
  <c r="J4" i="14"/>
  <c r="I4" i="14"/>
  <c r="J3" i="14"/>
  <c r="I3" i="14"/>
  <c r="J2" i="14"/>
  <c r="I2" i="14"/>
  <c r="J2" i="13"/>
  <c r="I2" i="13"/>
  <c r="J9" i="12"/>
  <c r="I9" i="12"/>
  <c r="J8" i="12"/>
  <c r="I8" i="12"/>
  <c r="J7" i="12"/>
  <c r="I7" i="12"/>
  <c r="I6" i="12"/>
  <c r="J5" i="12"/>
  <c r="I5" i="12"/>
  <c r="J4" i="12"/>
  <c r="J3" i="12"/>
  <c r="I3" i="12"/>
  <c r="J2" i="12"/>
  <c r="I2" i="12"/>
  <c r="I2" i="11"/>
  <c r="I3" i="11" s="1"/>
  <c r="C11" i="3" s="1"/>
  <c r="J7" i="10"/>
  <c r="I7" i="10"/>
  <c r="J6" i="10"/>
  <c r="I6" i="10"/>
  <c r="J5" i="10"/>
  <c r="I5" i="10"/>
  <c r="I8" i="10" s="1"/>
  <c r="J4" i="10"/>
  <c r="I4" i="10"/>
  <c r="J3" i="10"/>
  <c r="I3" i="10"/>
  <c r="J2" i="10"/>
  <c r="I2" i="10"/>
  <c r="J3" i="9"/>
  <c r="I3" i="9"/>
  <c r="J2" i="9"/>
  <c r="I2" i="9"/>
  <c r="J4" i="8"/>
  <c r="I4" i="8"/>
  <c r="J3" i="8"/>
  <c r="I3" i="8"/>
  <c r="J2" i="8"/>
  <c r="I2" i="8"/>
  <c r="J4" i="7"/>
  <c r="I4" i="7"/>
  <c r="J3" i="7"/>
  <c r="I3" i="7"/>
  <c r="J2" i="7"/>
  <c r="I2" i="7"/>
  <c r="J5" i="6"/>
  <c r="I5" i="6"/>
  <c r="I4" i="6"/>
  <c r="I3" i="6"/>
  <c r="J2" i="6"/>
  <c r="I2" i="6"/>
  <c r="I6" i="5"/>
  <c r="J5" i="5"/>
  <c r="I5" i="5"/>
  <c r="J4" i="5"/>
  <c r="I4" i="5"/>
  <c r="I2" i="5"/>
  <c r="J7" i="4"/>
  <c r="I7" i="4"/>
  <c r="J5" i="4"/>
  <c r="I5" i="4"/>
  <c r="J4" i="4"/>
  <c r="I3" i="4"/>
  <c r="I7" i="18" l="1"/>
  <c r="I4" i="24"/>
  <c r="I6" i="7"/>
  <c r="I29" i="20"/>
  <c r="C20" i="3" s="1"/>
  <c r="J29" i="20"/>
  <c r="D20" i="3" s="1"/>
  <c r="I6" i="23"/>
  <c r="C23" i="3" s="1"/>
  <c r="J7" i="18"/>
  <c r="D18" i="3" s="1"/>
  <c r="J4" i="25"/>
  <c r="D10" i="3" s="1"/>
  <c r="J5" i="13"/>
  <c r="I5" i="13"/>
  <c r="C9" i="3"/>
  <c r="J4" i="24"/>
  <c r="D9" i="3" s="1"/>
  <c r="J6" i="23"/>
  <c r="D23" i="3" s="1"/>
  <c r="J13" i="15"/>
  <c r="D15" i="3" s="1"/>
  <c r="I13" i="15"/>
  <c r="C15" i="3" s="1"/>
  <c r="I12" i="12"/>
  <c r="C12" i="3" s="1"/>
  <c r="J12" i="12"/>
  <c r="D12" i="3" s="1"/>
  <c r="I8" i="5"/>
  <c r="C3" i="3" s="1"/>
  <c r="J5" i="19"/>
  <c r="J2" i="19"/>
  <c r="J3" i="21"/>
  <c r="J4" i="21" s="1"/>
  <c r="D21" i="3" s="1"/>
  <c r="I4" i="21"/>
  <c r="C21" i="3" s="1"/>
  <c r="C18" i="3"/>
  <c r="I6" i="6"/>
  <c r="C4" i="3" s="1"/>
  <c r="I4" i="9"/>
  <c r="C7" i="3" s="1"/>
  <c r="I10" i="17"/>
  <c r="C17" i="3" s="1"/>
  <c r="J10" i="17"/>
  <c r="D17" i="3" s="1"/>
  <c r="I6" i="19"/>
  <c r="C19" i="3" s="1"/>
  <c r="I5" i="8"/>
  <c r="C6" i="3" s="1"/>
  <c r="I8" i="4"/>
  <c r="C2" i="3" s="1"/>
  <c r="I5" i="16"/>
  <c r="C16" i="3" s="1"/>
  <c r="J5" i="16"/>
  <c r="D16" i="3" s="1"/>
  <c r="J5" i="14"/>
  <c r="D14" i="3" s="1"/>
  <c r="I5" i="14"/>
  <c r="C14" i="3" s="1"/>
  <c r="J8" i="10"/>
  <c r="D8" i="3" s="1"/>
  <c r="C8" i="3"/>
  <c r="J4" i="9"/>
  <c r="D7" i="3" s="1"/>
  <c r="J5" i="8"/>
  <c r="D6" i="3" s="1"/>
  <c r="C5" i="3"/>
  <c r="D5" i="3"/>
  <c r="J6" i="6"/>
  <c r="D4" i="3" s="1"/>
  <c r="J8" i="5"/>
  <c r="D3" i="3" s="1"/>
  <c r="J8" i="4"/>
  <c r="D2" i="3" s="1"/>
  <c r="J6" i="19" l="1"/>
  <c r="D19" i="3" s="1"/>
  <c r="D13" i="3" l="1"/>
  <c r="D24" i="3" s="1"/>
  <c r="D5" i="2" s="1"/>
  <c r="C13" i="3"/>
  <c r="C24" i="3" s="1"/>
  <c r="C5" i="2" s="1"/>
  <c r="C6" i="2" l="1"/>
  <c r="C7" i="2" s="1"/>
  <c r="C8" i="2" s="1"/>
</calcChain>
</file>

<file path=xl/sharedStrings.xml><?xml version="1.0" encoding="utf-8"?>
<sst xmlns="http://schemas.openxmlformats.org/spreadsheetml/2006/main" count="995" uniqueCount="429">
  <si>
    <t>Exportált költségvetés adatai</t>
  </si>
  <si>
    <t>Költségvetés neve:</t>
  </si>
  <si>
    <t>Leírás:</t>
  </si>
  <si>
    <t>Költségvetés jellege:</t>
  </si>
  <si>
    <t>Felújítás</t>
  </si>
  <si>
    <t>Tételek száma:</t>
  </si>
  <si>
    <t>101 db</t>
  </si>
  <si>
    <t>Munkanemek száma:</t>
  </si>
  <si>
    <t>20 db</t>
  </si>
  <si>
    <t>Fejezetek száma:</t>
  </si>
  <si>
    <t>Nem fejezetes</t>
  </si>
  <si>
    <t>Építmény tulajdonsága:</t>
  </si>
  <si>
    <t>Sport és üdülési célú építmény</t>
  </si>
  <si>
    <t>Utolsó módosítás:</t>
  </si>
  <si>
    <t>2024-01-11 10:18:02</t>
  </si>
  <si>
    <t>Rezsióradíj:</t>
  </si>
  <si>
    <t>Bruttó végösszeg:</t>
  </si>
  <si>
    <t>Készítette:</t>
  </si>
  <si>
    <t>Figyelem!</t>
  </si>
  <si>
    <t>Ez az információs ablak az exportálással létrejött költségvetés alapadatait tartalmazza!</t>
  </si>
  <si>
    <t>A további munkafüzet-lapokon történő változtatások nincsenek hatással az oldal adataira!
Továbbá az ezen az oldalon kiadott módosítások nem változtatják a költségvetés adatait!</t>
  </si>
  <si>
    <t>Készült a TERC-ETALON Online Építőipari Költségvetés-készítő és Kiíró Programrendszerrel</t>
  </si>
  <si>
    <t>http://www.etalon.terc.hu</t>
  </si>
  <si>
    <t>Ssz.</t>
  </si>
  <si>
    <t>Megnevezés</t>
  </si>
  <si>
    <t>Anyagköltség</t>
  </si>
  <si>
    <t>Díjköltség</t>
  </si>
  <si>
    <t>2</t>
  </si>
  <si>
    <t>Bontás, építőanyagok újrahasznosítása</t>
  </si>
  <si>
    <t>Tételszám</t>
  </si>
  <si>
    <t>Tétel szövege</t>
  </si>
  <si>
    <t>Menny.</t>
  </si>
  <si>
    <t>Egység</t>
  </si>
  <si>
    <t>Egys. anyag</t>
  </si>
  <si>
    <t>Egys. gépköltség</t>
  </si>
  <si>
    <t>Egys. díj</t>
  </si>
  <si>
    <t>Anyag összesen</t>
  </si>
  <si>
    <t>Díj összesen</t>
  </si>
  <si>
    <t>Megjegyzés</t>
  </si>
  <si>
    <t>ÉNGY kód</t>
  </si>
  <si>
    <t>K. jelző</t>
  </si>
  <si>
    <t>Munkanem</t>
  </si>
  <si>
    <t>Normaidő</t>
  </si>
  <si>
    <t>21-011-11.5</t>
  </si>
  <si>
    <t>Építési törmelék konténeres elszállítása, lerakása, lerakóhelyi díjjal, 7,0 m³-es konténerbe</t>
  </si>
  <si>
    <t>db</t>
  </si>
  <si>
    <t xml:space="preserve"> 210110016786</t>
  </si>
  <si>
    <t>ÖN</t>
  </si>
  <si>
    <t>21-011-12</t>
  </si>
  <si>
    <t>Munkahelyi depóniából építési törmelék konténerbe rakása,  kézi erővel, önálló munka esetén elszámolva, konténer szállítás nélkül</t>
  </si>
  <si>
    <t>m³</t>
  </si>
  <si>
    <t xml:space="preserve"> 210110016825</t>
  </si>
  <si>
    <t>02-030-1.1.2</t>
  </si>
  <si>
    <t>Bontott, szelektált építési törmelék telepített újrahasznosító üzembe való szállításhoz, konténerbe rakása gépi erővel, kiegészítő kézi munkával</t>
  </si>
  <si>
    <t xml:space="preserve"> 20303277120</t>
  </si>
  <si>
    <t>02-030-7.2</t>
  </si>
  <si>
    <t>Vegyes építési- bontási törmelék berakása konténerbe gépi erővel, kiegészítő kézi munkával</t>
  </si>
  <si>
    <t xml:space="preserve"> 20303277224</t>
  </si>
  <si>
    <t>02-030-3.2</t>
  </si>
  <si>
    <t>Bontott fém hulladék konténerbe rakása gépi erővel, kiegészítő kézi munkával</t>
  </si>
  <si>
    <t xml:space="preserve"> 20303277161</t>
  </si>
  <si>
    <t>Munkanem összesen (HUF)</t>
  </si>
  <si>
    <t>5</t>
  </si>
  <si>
    <t>Építőgépek, szerszámok</t>
  </si>
  <si>
    <t>05-008-3.1.1.2</t>
  </si>
  <si>
    <t>Csörlővel végzett munka, villamos meghajtással, 20 kW teljesítményig, 5 kW, teherbírás: 1t</t>
  </si>
  <si>
    <t>óra</t>
  </si>
  <si>
    <t xml:space="preserve"> 50084515686</t>
  </si>
  <si>
    <t>05-008-6.1.2</t>
  </si>
  <si>
    <t>Járműdaruval végzett munka (szállított anyag mozgatásához), 19 tonnaméter teherbírásig, teherbírás: 3,0tm</t>
  </si>
  <si>
    <t xml:space="preserve"> 50084515972</t>
  </si>
  <si>
    <t>05-010-1.1</t>
  </si>
  <si>
    <t>Szenny- és csapadékvíz vezetékek feltárás nélküli (javító, karbantartás előkészítő) berendezései, kamerás diagnosztika</t>
  </si>
  <si>
    <t xml:space="preserve"> 50105139625</t>
  </si>
  <si>
    <t>05-010-1.2</t>
  </si>
  <si>
    <t>Szenny- és csapadékvíz vezetékek feltárás nélküli (javító, karbantartás előkészítő) berendezései, nyomvonal kijelölés</t>
  </si>
  <si>
    <t xml:space="preserve"> 50105139630</t>
  </si>
  <si>
    <t>05-010-1.3.1</t>
  </si>
  <si>
    <t>Szenny- és csapadékvíz vezetékek feltárás nélküli (javító, karbantartás előkészítő) berendezései, tisztítás WOMA nagy nyomású mosóval</t>
  </si>
  <si>
    <t xml:space="preserve"> 50105139642</t>
  </si>
  <si>
    <t>05-099-1.1</t>
  </si>
  <si>
    <t>Gépkezelő és/vagy kiszolgáló (kezelő nélküli bérleti díjas géphez), gépkezelő szakmunkás</t>
  </si>
  <si>
    <t xml:space="preserve"> 50994652245</t>
  </si>
  <si>
    <t>12</t>
  </si>
  <si>
    <t>Felvonulási létesítmények</t>
  </si>
  <si>
    <t>12-010-1.1-0025051</t>
  </si>
  <si>
    <t>Mobil kerítés bérleti díj elszámolása, szállítás, telepítés-bontás nélkül, dróthálós mobil kerítés, Dróthálós mobil kerítés, merev acélvázzal, előgalvanizált, 3,5x2,0 m-es táblaméret, bérleti díj/hó</t>
  </si>
  <si>
    <t>m</t>
  </si>
  <si>
    <t xml:space="preserve"> 120105140100</t>
  </si>
  <si>
    <t>12-011-1.1-0025001</t>
  </si>
  <si>
    <t>Mobil WC bérleti díj elszámolása, szállítással, heti tisztítással, karbantartással, Mobil WC alap, bérleti díj/hó</t>
  </si>
  <si>
    <t>hónap</t>
  </si>
  <si>
    <t>12-012-1.1.1-0025002</t>
  </si>
  <si>
    <t>Konténer bérleti díj elszámolása, raktár konténer, 10,00 m² alapterületig, Raktár konténer, 10,00 m²-ig, bérleti díj/hó</t>
  </si>
  <si>
    <t xml:space="preserve"> 120122051485</t>
  </si>
  <si>
    <t>12-021-1.1-0121712</t>
  </si>
  <si>
    <t>Ideiglenes kerítés, mobil kerítés elhelyezése, kiegészítőkkel, kapukkal, támaszokkal</t>
  </si>
  <si>
    <t>M</t>
  </si>
  <si>
    <t>15</t>
  </si>
  <si>
    <t>Zsaluzás és állványozás</t>
  </si>
  <si>
    <t>15-012-6.1</t>
  </si>
  <si>
    <t>Homlokzati csőállvány állítása állványcsőből mint munkaállvány, szintenkénti pallóterítéssel, korláttal, lábdeszkával, kétlábas, 0,60-0,90 m padlószélességgel, munkapadló távolság 2,00 m, 2,00 kN/m² terhelhetőséggel, állványépítés MSZ és alkalmazástechnikai kézikönyv szerint, 6,00 m munkapadló magasságig</t>
  </si>
  <si>
    <t>m²</t>
  </si>
  <si>
    <t xml:space="preserve"> 150120012425</t>
  </si>
  <si>
    <t>15-012-23.1-0023683</t>
  </si>
  <si>
    <t>Védőtető készítése, homlokzati keretállványra, KRAUSE védőtető készítése homlokzati keretállványra</t>
  </si>
  <si>
    <t xml:space="preserve"> 150120012684</t>
  </si>
  <si>
    <t>15-012-25.1</t>
  </si>
  <si>
    <t>Védőfüggöny szerelése állványszerkezetre, műanyag hálóból</t>
  </si>
  <si>
    <t xml:space="preserve"> 150120012776</t>
  </si>
  <si>
    <t>19</t>
  </si>
  <si>
    <t>Költségtérítések</t>
  </si>
  <si>
    <t>19-010-11.2.6.1</t>
  </si>
  <si>
    <t>Épületek energetikai jellemzőinek meghatározása, meglévő épületekre, önálló rendeltetésű, nem lakáscélú, egy egységű épület esetén</t>
  </si>
  <si>
    <t xml:space="preserve"> 190103683275</t>
  </si>
  <si>
    <t>19-031-1</t>
  </si>
  <si>
    <t>Statikai vizsgálat készítése</t>
  </si>
  <si>
    <t>alapozás, tetőszerkezet feltárás</t>
  </si>
  <si>
    <t xml:space="preserve"> 190312244376</t>
  </si>
  <si>
    <t>19-090-1</t>
  </si>
  <si>
    <t>Építmények átadás előtti utolsó takarítása (pipere)</t>
  </si>
  <si>
    <t xml:space="preserve"> 190902244980</t>
  </si>
  <si>
    <t>21</t>
  </si>
  <si>
    <t>Irtás, föld- és sziklamunka</t>
  </si>
  <si>
    <t>21-004-5.1.1.1</t>
  </si>
  <si>
    <t>Tükörkészítés tömörítés nélkül, sík felületen gépi erővel, kiegészítő kézi munkával talajosztály: I-IV.</t>
  </si>
  <si>
    <t xml:space="preserve"> 210040015663</t>
  </si>
  <si>
    <t>21-008-2.2.3</t>
  </si>
  <si>
    <t>Tömörítés bármely tömörítési osztályban gépi erővel, kis felületen, tömörségi fok: 95%</t>
  </si>
  <si>
    <t xml:space="preserve"> 210080016246</t>
  </si>
  <si>
    <t>31</t>
  </si>
  <si>
    <t>Helyszíni beton és vasbeton munkák</t>
  </si>
  <si>
    <t>31-090-5-0313833</t>
  </si>
  <si>
    <t>Beton és vasbeton szerkezetek felületi javítása előtti alapozó, korróziógátló vagy kötőréteg felhordása 1 rétegben, MAPEI Mapefer 1K egykomponensű, korrózióvédő habarcs, Csz: 276645A</t>
  </si>
  <si>
    <t>Előirányzat teljes felület 40%-a</t>
  </si>
  <si>
    <t xml:space="preserve"> 310900069921</t>
  </si>
  <si>
    <t>31-090-4.3.3-0313047</t>
  </si>
  <si>
    <t xml:space="preserve">Beton és vasbeton szerkezetek felületi javítása, betonjavító készhabarccsal vagy szárazbetonnal, üvegszál erősítéssel, többlet minden további 1 mm vastagságban, MAPEI Mapegrout 430 zsugorodás-kompenzált tixotróp habarcs, </t>
  </si>
  <si>
    <t>31-030-4.3</t>
  </si>
  <si>
    <t>Beton aljzat kiegészítő műveletek, többletidő, dilatáció készítése gépi vágással</t>
  </si>
  <si>
    <t>padló hőszigetelés feletti aljzatbeton dilatáció készítése</t>
  </si>
  <si>
    <t xml:space="preserve"> 310304371673</t>
  </si>
  <si>
    <t>K</t>
  </si>
  <si>
    <t>épület körüli járda bontása</t>
  </si>
  <si>
    <t xml:space="preserve"> 310000034810</t>
  </si>
  <si>
    <t xml:space="preserve"> 310310063266</t>
  </si>
  <si>
    <t>35</t>
  </si>
  <si>
    <t>Ácsmunka</t>
  </si>
  <si>
    <t>35-005-1.1.2-0211008</t>
  </si>
  <si>
    <t>Mérsékelten vízálló, műgyantával stabilizált OSB lap elhelyezése vágott (nútolatlan) kivitelben, függőleges vagy vízszintes felületen, Mérsékelten vízálló OSB-3 lap, 2500x1250x25 mm méretű</t>
  </si>
  <si>
    <t>attikafal borítása</t>
  </si>
  <si>
    <t xml:space="preserve"> 350050109143</t>
  </si>
  <si>
    <t>36</t>
  </si>
  <si>
    <t>Vakolás és rabicolás</t>
  </si>
  <si>
    <t>36-002-11.1-0411030</t>
  </si>
  <si>
    <t>Tapadóhíd képzése gyári zsákos gúzanyaggal, kézi erővel, weber 705 KPS cementes gúz, Kód: P705</t>
  </si>
  <si>
    <t xml:space="preserve"> 360020112274</t>
  </si>
  <si>
    <t>36-002-3-0313841</t>
  </si>
  <si>
    <t>Mélyalapozók, vakolatszilárdítók felhordása, kézi erővel, MAPEI Eco Prim Grip akrilgyanta-bázisú, szilikahomok tartalmú vizesdiszperziós alapozó, Csz: 1560105</t>
  </si>
  <si>
    <t xml:space="preserve"> 360022894693</t>
  </si>
  <si>
    <t>36-002-1</t>
  </si>
  <si>
    <t>Felület portalanítása, előnedvesítése porlasztott vízsugárral, vakolás előtt</t>
  </si>
  <si>
    <t xml:space="preserve"> 360020111986</t>
  </si>
  <si>
    <t>36-051-6.2.3-0192454</t>
  </si>
  <si>
    <t>Kültéri vakolóprofilok elhelyezése, utólagos (táblás) hőszigetelő rendszerhez (EPS), rozsdamentes acélból, alumíniumból, 20 - 250 mm hőszigeteléshez, lábazati indító profilok egyenes falakhoz, MASTERPLAST Thermomaster US, 160 mm, hossz: 200 cm, homlokzati hőszig. rendszerek indító profilja, perforált vízorral, alumínium, Csz: 0110-00160000</t>
  </si>
  <si>
    <t xml:space="preserve"> 360514289266</t>
  </si>
  <si>
    <t>36-051-5.1</t>
  </si>
  <si>
    <t>hálós élvédő, falpanel bordák külső oldalán</t>
  </si>
  <si>
    <t xml:space="preserve"> 360514030224</t>
  </si>
  <si>
    <t>36-002-2-0142128</t>
  </si>
  <si>
    <t>Beton alapozók felhordása, kézi erővel, Rigips Rikombi Kontakt alapozó, sima betonfelületre Rigips ragasztógipsz alá</t>
  </si>
  <si>
    <t>nyílászáró szerkezetek elhelyezése utáni belső falpanelen felületi javítás</t>
  </si>
  <si>
    <t xml:space="preserve"> 360021534423</t>
  </si>
  <si>
    <t>36-011-6-0149077</t>
  </si>
  <si>
    <t>Üvegszövet háló elhelyezése, függőleges, vízszintes, ferde vagy íves felületen, MASTERPLAST Masternet 145 Classic White, alkáliálló bevonattal ellátott üvegszövet háló, 145 g/m2 5x5 mm, Cikkszám: 0102-945WH00C</t>
  </si>
  <si>
    <t xml:space="preserve"> 360114289116</t>
  </si>
  <si>
    <t>36-011-7-0149081</t>
  </si>
  <si>
    <t>Üvegszövet háló beágyazása, függőleges, vízszintes, ferde vagy íves felületen, MASTERPLAST Thermomaster Fix Premium, homlokzati ragasztó- és ágyazóanyag, Cikkszám: 0103-01111125</t>
  </si>
  <si>
    <t xml:space="preserve"> 360111674545</t>
  </si>
  <si>
    <t>39</t>
  </si>
  <si>
    <t>Szárazépítés</t>
  </si>
  <si>
    <t>39-001-1.1.1.1-0120012</t>
  </si>
  <si>
    <t>CW fém vázszerkezetre szerelt válaszfal hőszigeteléssel, csavarfejek és illesztések glettelve (Q2), 2 x 1 rtg. normál, 12,5 mm vtg. gipszkarton borítással, egyszeres, CW 50 tartóvázzal, RIGIPS normál építőlemez RB 12,5 mm, ásványi szálas hőszigetelés</t>
  </si>
  <si>
    <t>előtétfal bordásfalak előtt</t>
  </si>
  <si>
    <t xml:space="preserve"> 390010154951</t>
  </si>
  <si>
    <t>41</t>
  </si>
  <si>
    <t>Tetőfedés</t>
  </si>
  <si>
    <t>41-011-6.1-0095901</t>
  </si>
  <si>
    <t xml:space="preserve">Kikötési pontok, személyi védőfelszerelés elhelyezése betonaljzathoz,  négy ponton, betoncsavarral rögzített kikötési pont, A osztályú, univerzális, önálló kikötési pont, fix rögzítő szemmel, betonaljzathoz megfelelő 4 db csavarral rögzítve, </t>
  </si>
  <si>
    <t>41-011-50-0420436</t>
  </si>
  <si>
    <t>Acél Falilétra elhelyezése, kompletten, SWEDSTEEL falilétra, max. 1,5 m-ként elhelyezett rögzítő konzolokkal, biztonsági védőkosárral, felső kapaszkodóval, horganyzott felületvédelemmel, terven megjelenő kialakítással</t>
  </si>
  <si>
    <t>41-011-91-0412447</t>
  </si>
  <si>
    <t xml:space="preserve">Tetőbiztonsági rendszer kötő- vagy tömítő elemeinek elhelyezése, </t>
  </si>
  <si>
    <t>42</t>
  </si>
  <si>
    <t>Hideg- és melegburkolatok készítése, aljzat előkészítés</t>
  </si>
  <si>
    <t>42-042-21.1.9-0313136</t>
  </si>
  <si>
    <t>Gumiburkolat fektetése szabványos, kiegyenlített aljzatra, gumilemezből (tekercsben), ajánlott ragasztó gumiburkolat fektetéséhez (a ragasztás ideje a burkolási tételeknél szerepel), MAPEI Adesilex G19 kétkomponensű epoxi-PU alapú ragasztó, bézs, Csz: 410311</t>
  </si>
  <si>
    <t xml:space="preserve"> 420422909546</t>
  </si>
  <si>
    <t>42-011-2.1.1.3.1-0313903</t>
  </si>
  <si>
    <t>Padlóburkolat hordozószerkezetének felületelőkészítése beltérben, beton alapfelületen simító felületkiegyenlítés készítése 5 mm átlagos rétegvastagságban, önterülő aljzatkiegyenlítő, Ultraplan Eco CT-C25-F7</t>
  </si>
  <si>
    <t>42-000-3.4</t>
  </si>
  <si>
    <t>Fa-, hézagmentes műanyag- és szőnyegburkolatok bontása, gumilemez vagy PVC burkolat tekercsből, lapokból vagy lépcsőn betétként</t>
  </si>
  <si>
    <t xml:space="preserve"> 420000222121</t>
  </si>
  <si>
    <t>42-042-21.1.2</t>
  </si>
  <si>
    <t>Mapei Mapecomfort R+ Mapecoat TNS Multisport Comfort system  5 mm gumiszőnyeg leragasztásával és arra 36 színből választható TNS festékbevonati rendszer felhordásával</t>
  </si>
  <si>
    <t>42-043-1.3-0312446</t>
  </si>
  <si>
    <t>PVC burkolat fektetése glettelt falra, homogén PVC-lemezből, 20 cm magasságig, kísérő/lábazati sáv, rögzítéssel, kiegészítőkkel</t>
  </si>
  <si>
    <t>fm</t>
  </si>
  <si>
    <t>42-073-1.1-0212022</t>
  </si>
  <si>
    <t>Dilatációs és csatlakozó fuga kitöltése, szilikon alapú elasztikus tömítő anyaggal, 5 mm szélesség- és mélységben, Cemix Szaniterszilikon, rugalmas réskitöltő anyag, sarkok és csatlakozások réseinek kitöltésére, Cikkszám: K008051xx,</t>
  </si>
  <si>
    <t>klt</t>
  </si>
  <si>
    <t>aljzat dilatációk lekövetése burkolatban</t>
  </si>
  <si>
    <t>42-072-11-0344691</t>
  </si>
  <si>
    <t>Sarokélvédő profil elhelyezése, 4,0 m-es szálban, B&amp;K sarokprofil íves belső sarok takaró elemhez, 22x22-1,2 mm, 4 m-es szálban, PVC, Cikkszám: BKH7530111</t>
  </si>
  <si>
    <t>43</t>
  </si>
  <si>
    <t>Bádogozás</t>
  </si>
  <si>
    <t>43-006-3.2-0130107</t>
  </si>
  <si>
    <t>Hengerpalást felületek vagy 500 mm külső átmérő feletti vezetékek burkolása, 0,51-1,00 m²/db felület között, Hidegen hengerelt alumínium lemez, 0,70 mm Al 99,5 félkemény</t>
  </si>
  <si>
    <t>rövid oldali homlokzaton megjelenő gépészeti áttörés burkolása</t>
  </si>
  <si>
    <t xml:space="preserve"> 430060352063</t>
  </si>
  <si>
    <t>43-003-8.3.1-0149639</t>
  </si>
  <si>
    <t>Ablak- vagy szemöldökpárkány bevonatos alumínium lemezből, 50 cm kiterített szélességig, PREFALZ bevonatos alumínium lemezből szegély 0,7 mm vtg., kiterített szélesség: 15, sima felületű, standard színekben</t>
  </si>
  <si>
    <t xml:space="preserve"> 430031807650</t>
  </si>
  <si>
    <t>44</t>
  </si>
  <si>
    <t>Fa- és műanyag szerkezet elhelyezése</t>
  </si>
  <si>
    <t>44-060-2.2.1.2-0323121</t>
  </si>
  <si>
    <t>Tömítési rendszerek, tömítőszalag elhelyezése, párazáró tömítőszalag, öntapadó ragasztócsíkkal és ragasztóanyaggal rögzítve, HENKEL Teroson FO 50 SK, 30 m x 75 mm, egyik oldalán öntapadó ragasztócsíkkal ellátott párazáró, vakolható univerzális tömítőszalag, homlokzati elemek és nyílászárók belső oldali tömítéséhez, nedves felületen is használható, Hotmelt technológiával, Cikkszám: 2081422</t>
  </si>
  <si>
    <t xml:space="preserve"> 440605144353</t>
  </si>
  <si>
    <t>44-060-2.2.2.2-0323161</t>
  </si>
  <si>
    <t>Tömítési rendszerek, tömítőszalag elhelyezése, páraáteresztő tömítőszalag, öntapadó ragasztócsíkkal és ragasztóanyaggal rögzítve, HENKEL Teroson FO 1 SK, 30 m x 75 mm, egyik oldalán öntapadó ragasztócsíkkal ellátott páraáteresztő, vakolható univerzális tömítőszalag, homlokzati elemek és nyílászárók külső oldali tömítéséhez, nedves felületen is használható, Hotmelt technológiával, Cikkszám: 2081388</t>
  </si>
  <si>
    <t xml:space="preserve"> 440605144622</t>
  </si>
  <si>
    <t>44-012-2</t>
  </si>
  <si>
    <t>Műanyag lécek, sorolók, kiegészítők elhelyezése (beépítéssel) tokmagasító elemek, párkányfogadó elemek</t>
  </si>
  <si>
    <t>44-012-1.2.3</t>
  </si>
  <si>
    <t>Belső típus műanyag párkányelem gyártása, elhelyezése</t>
  </si>
  <si>
    <t>44-012-1.1.2.6.1-0168123</t>
  </si>
  <si>
    <t>Műanyag kültéri nyílászárók, hőszigetelt, fokozott légzárású ablak elhelyezése előre kihagyott falnyílásba, tömítés nélkül (szerelvényezve, finombeállítással), 4,00 m kerület felett ötkamrás profil, kétszárnyú vagy többszárnyú,  bukó-nyíló-fix, FENSTHERM FUTURE váltószárnyas nyíló-bukónyíló ablak, 5 kamrás Veka Softline MD 85 PVC profil, Uw&lt;1,15 W/m2K, mérete: 90 x 280 cm, Hacs-1 jelű</t>
  </si>
  <si>
    <t>44-012-1.1.2.6.1-0168122</t>
  </si>
  <si>
    <t>Műanyag kültéri nyílászárók, hőszigetelt, fokozott légzárású ablak elhelyezése előre kihagyott falnyílásba, tömítés nélkül (szerelvényezve, finombeállítással), 4,00 m kerület felett ötkamrás profil, kétszárnyú vagy többszárnyú, fix-bukó-nyíló, FENSTHERM FUTURE váltószárnyas nyíló-bukónyíló ablak, 5 kamrás Veka Softline MD 85 PVC profil, Uw&lt;1,15 W/m2K, mérete: 90x 180 cm, Hacs-2 jelű</t>
  </si>
  <si>
    <t>44-012-1.1.2.6.1-0168121</t>
  </si>
  <si>
    <t>Műanyag kültéri nyílászárók, hőszigetelt, fokozott légzárású ablak elhelyezése előre kihagyott falnyílásba, tömítés nélkül (szerelvényezve, finombeállítással), 4,00 m kerület felett ötkamrás profil, kétszárnyú vagy többszárnyú, fix-bukó-nyíló, FENSTHERM FUTURE váltószárnyas nyíló-bukónyíló ablak, 5 kamrás Veka Softline MD 85 PVC profil, Uw&lt;1,15 W/m2K, mérete: 90x 180 cm Hacs-3 jelű</t>
  </si>
  <si>
    <t>44-000-1.2</t>
  </si>
  <si>
    <t>Fa vagy műanyag nyílászáró szerkezetek bontása, ajtó, ablak vagy kapu, 2,01-4,00 m² között</t>
  </si>
  <si>
    <t xml:space="preserve"> 440000355525</t>
  </si>
  <si>
    <t>45</t>
  </si>
  <si>
    <t>Fém nyílászáró és épületlakatos szerkezet elhelyezése</t>
  </si>
  <si>
    <t>45-001-1.1.5.1-0134057</t>
  </si>
  <si>
    <t>Beltéri ajtók, alapozott acél ajtótok elhelyezése, befoglalótok szerelésével, Jobbos/Balos falcolt ajtólapokhoz EPDM tömítőprofillal, szerelt falak esetén, beépítés a szerelt falak építésével egyidejűleg, Hörmann gipszkarton befoglalótok, 210/240</t>
  </si>
  <si>
    <t>45-001-2.1.1-0134097</t>
  </si>
  <si>
    <t xml:space="preserve">Beltéri ajtólapok elhelyezése, kiegészítő szerelvények nélkül, 40 mm vastag papír rácsbetétes, 3 oldalon falcolt ajtólappal 0,6 mm vastag felületkezelt acéllemezből, 750×2000-1250x2250 mm névleges méretig, egyszárnyú tömör ajtólappal, Hörmann ZK beltéri ajtólap, névle1ges méret:105x2400, színes/fafóliás színben, </t>
  </si>
  <si>
    <t>45-005-2.2-0180351</t>
  </si>
  <si>
    <t>ajtó behúzó karok beépítéssel együtt Dorma Ts Compact</t>
  </si>
  <si>
    <t>47</t>
  </si>
  <si>
    <t>Felületképzés</t>
  </si>
  <si>
    <t>47-000-1.21.8.1.1-0213550</t>
  </si>
  <si>
    <t>Belső festéseknél felület előkészítése, részmunkák; glettelés, ásványi alapú, vakolt felületen, tagolatlan felületen, Remmers Multi Fill (Multispachtel) felületsimító "glett"anyag kül- és beltéri használatra, jó páraáteresztő képesség, szürke alapszínben, 2808; 1,0 kg/m² 1 mm-es rétegvastagságnál</t>
  </si>
  <si>
    <t xml:space="preserve"> 470004461161</t>
  </si>
  <si>
    <t>47-000-1.2.1.1</t>
  </si>
  <si>
    <t>Belső festéseknél felület előkészítése, részmunkák; többrétegű enyves festék lekaparása és lemosása, bármilyen padozatú helyiségben, tagolatlan felületen</t>
  </si>
  <si>
    <t>100 m²</t>
  </si>
  <si>
    <t xml:space="preserve"> 470000450365</t>
  </si>
  <si>
    <t>47-010-1.1.1-0313814</t>
  </si>
  <si>
    <t>Normál nem egyenletes nedvszívóképességű ásványi falfelületek alapozása, felületmegerősítése, vizes-diszperziós akril bázisú alapozóval, tagolatlan felületen, MAPEI Elastocolor Primer oldószeres, fixáló alapozó, Csz: 2559510</t>
  </si>
  <si>
    <t xml:space="preserve"> 470102924222</t>
  </si>
  <si>
    <t>47-011-15.1.1.1-0312606</t>
  </si>
  <si>
    <t>Diszperziós festés (két rétegben) műanyag bázisú vizes-diszperziós  fehér vagy gyárilag színezett festékkel, új vagy régi lekapart, előkészített alapfelületen, vakolaton, két rétegben, tagolatlan sima felületen, MAPEI DURSILITE mosható, csekély koszolódású vizesbázisú festék beltéri falakhoz, fehér, Csz: 6N090020</t>
  </si>
  <si>
    <t xml:space="preserve"> 470114746171</t>
  </si>
  <si>
    <t>48</t>
  </si>
  <si>
    <t>Szigetelés</t>
  </si>
  <si>
    <t>48-000-21</t>
  </si>
  <si>
    <t xml:space="preserve">Folyókák elbontása járulékos kiegészítő elemekkel, lapostető belső víz elvezető ejtőcsöveinek bontása </t>
  </si>
  <si>
    <t>48-005-1.86.5-0426234</t>
  </si>
  <si>
    <t>Csapadékvíz elleni szigetelés; Átvezetések, áttörések kialakítása, kikötési pontok áttörtéseinek szigetelés</t>
  </si>
  <si>
    <t>48-005-1.81.1-0143212</t>
  </si>
  <si>
    <t>Csapadékvíz elleni szigetelés; Lombkosár, védőkosár elhelyezése, tetőösszefolyónál vagy oldalkifolyónál, WAVIN lombfogó elem QSP+-hoz, CLUFQSPLF</t>
  </si>
  <si>
    <t xml:space="preserve"> 480054463860</t>
  </si>
  <si>
    <t>48-007-41.2.4</t>
  </si>
  <si>
    <t>Födém; Padló peremszigetelés elhelyezése úsztatott aljzatbeton esetén, térhálósított polietilén habcsíkkal</t>
  </si>
  <si>
    <t xml:space="preserve"> 480074409256</t>
  </si>
  <si>
    <t>48-005-1.24.1.1-0313062</t>
  </si>
  <si>
    <t>Csapadékvíz elleni szigetelés; Egyrétegű modifikált bitumenes lemez szigetelés hajlaterősítése  33 cm széles modifikált bitumenes lemez sávval, minimum 4,0 mm vastag elasztomerbitumenes (SBS modifikált) lemezzel, az aljzathoz teljes felületű olvasztásos ragasztással, az átlapolásoknál teljes felületű hegesztéssel fektetve, MAPEI Antiradice Flex P 4 mm, FLL minősített gyökérálló, poliészterbetétes, SBS modifikált bitumen alapú elasztomer vízszig.lemez, Csz:76302040001</t>
  </si>
  <si>
    <t xml:space="preserve"> 480052823761</t>
  </si>
  <si>
    <t>48-005-1.3.1.4.1-0094723</t>
  </si>
  <si>
    <t>Csapadékvíz elleni szigetelés; Egyenes rétegrendű csapadékvíz elleni szigetelés páratechnikai rétegei, párazáró réteg, vízszintes felületen, egy rétegben, minimum 0,09 mm vastag PE fóliával, BACHL PE építési fólia, natúr, 2x50 m, vtg. 90 μm</t>
  </si>
  <si>
    <t xml:space="preserve"> 480052926870</t>
  </si>
  <si>
    <t>48-021-1.2.3.2</t>
  </si>
  <si>
    <t>Szigetelések rögzítése; Vízszigetelő lemezek illetve hőszigetelő táblák szélszívás elleni vonalmenti mechanikai rögzítése tetőkön,  20 m épületmagasságig, vízszintes, függőleges vagy ferde felületen, beton anyagú aljzatszerkezetnél,  műanyag beütődübelekkel és fém szegekkel</t>
  </si>
  <si>
    <t xml:space="preserve"> 480210587105</t>
  </si>
  <si>
    <t>48-010-2.1.2.2-0312716</t>
  </si>
  <si>
    <t>Homlokzati hőszigetelés, üvegszövetháló-erősített komplett hőszigetelő rendszerrel, (ragasztó, hőszigetelés, simitóhabarcs, háló, alapozó, védőbevonat), mechanikai rögzítéssel, kiegészítő profilok külön tételben szerepelnek, egyenes él-képzésű, homlokzati EPS hőszigetelő lapokkal, cementbázisú ragasztóporból képzett ragasztóba, tagolt sík, függőleges falon, MAPEI Mapetherm Trend 16 cm hőszig. vastagság (MT. ragasztótapasz+EPS+ dűbel+Mapetherm Net+Universal BaseCoat+Acrycolor Tonachino 1,5mm)</t>
  </si>
  <si>
    <t>1612 m2 +25% vágási veszteség -86m2 ablakfelület</t>
  </si>
  <si>
    <t>48-007-51.1.4-0094633</t>
  </si>
  <si>
    <t>Hőhidak hőszigetelése; bentmaradó zsaluzatként alkalmazva, poliuretánhab építő elemekből, BACHL KOMBITHERM univerzális hőhídmentesítő szerkezeti lemez, 2440x1220x30 mm</t>
  </si>
  <si>
    <t>Nyílásszűkítések (16cm EPS homlokzati hőszig.) miatti vaktokszerkezet nyílászáróknál</t>
  </si>
  <si>
    <t xml:space="preserve"> 480072935511</t>
  </si>
  <si>
    <t>48-007-51.1.1-0110169</t>
  </si>
  <si>
    <t>Hőhidak hőszigetelése; bentmaradó zsaluzatként alkalmazva, extrudált polisztirolhab lemezzel, RAVATHERM XPS 300WB (STYROFOAM IB-A) 120 érdesített felületű extrudált polisztirolhab hőszigetelő lemez, 120x600x1250 mm, λ↓D=0,034 W/mK, RTH300WB120</t>
  </si>
  <si>
    <t>nyílászárók belső oldali kávatakarása</t>
  </si>
  <si>
    <t xml:space="preserve"> 480072433925</t>
  </si>
  <si>
    <t>48-007-11.2.1.5-0120009</t>
  </si>
  <si>
    <t>Lapostető hő- és hangszigetelése; Egyenes rétegrendű terasztetőn vagy intenzív zöldtetőn, vízszintes és függőleges felületen,(rögzítés külön tételben) egy rétegben, PUR/PIR hab hőszigetelő lemezzel, InnoPan PIR ALU/THERM 140 mindkét oldalán alumíniummal kasírozott PIR (PoliIzocianuRát) hőszigetelő panel, hővezetési tényező: λD=0,022 W/mK, táblaméret: 600 mm x 1200 mm, vastagság: 140 mm, Cikkszám: IPAL 140 E050L E050L 06AA</t>
  </si>
  <si>
    <t xml:space="preserve"> 480074681424</t>
  </si>
  <si>
    <t>48-021-1.11.1</t>
  </si>
  <si>
    <t>Szigetelések rögzítése; PVC vízszigetelő lemezek sávszerű mechanikai rögzítése faltőben, illetve szigetelés vagy burkolat szintje felett minimum 25 cm magasságban, profilra hajtott fóliabádog szegéllyel,  maximum 25 cm távolságonként beütődübelekkel, önmetsző csavarokkal vagy facsavarokkal  az aljzatszerkezethez fogatva</t>
  </si>
  <si>
    <t>48-005-1.41.1.1-0330109</t>
  </si>
  <si>
    <t>Csapadékvíz elleni szigetelés; Alátét, elválasztó, tűzvédelmi és sérülésellenőrző rétegek lefektetése, védőlemez-, műanyagfátyol-, fólia vagy műanyagfilc egy rétegben, átlapolással, rögzítés nélkül, vízszintes felületen, POLYDREN PP 120 gr/m2 hőkezelt polipropilén geotextília, elválasztó-, védőréteg, 2,0x150m, Csz:76703130008</t>
  </si>
  <si>
    <t xml:space="preserve"> 480054408633</t>
  </si>
  <si>
    <t>48-005-1.4.1.1-0330025</t>
  </si>
  <si>
    <t>Csapadékvíz elleni szigetelés; Vízszintes felületen (lapostetőn), egy rétegben, minimum 1,0 mm vastag lágy PVC lemezzel, átlapolások forrólevegős hegesztésével (rögzítés külön tételben), MAPEPLAN M 18 T1 1,8 mm vastag PVC-P vízszigetelő lemez lapostetők csapadékvíz elleni szigetelésére, mechanikai rögzítéssel, Broof(T1) minősítéssel, 2,10x15m, Csz:76624018005</t>
  </si>
  <si>
    <t xml:space="preserve"> 480054407892</t>
  </si>
  <si>
    <t>Technológia szigetelés; Egyenes rétegrendű csapadékvíz elleni szigetelés páratechnikai rétegei, párazáró réteg, vízszintes felületen, egy rétegben, minimum 0,09 mm vastag PE fóliával, BACHL PE építési fólia, natúr, 2x50 m, vtg. 90 μm</t>
  </si>
  <si>
    <t>48-007-21.21.6-0165614</t>
  </si>
  <si>
    <t>Külső fal; Hőszigetelések épületlábazaton vagy koszorún, ragasztva (rögzítés külön tételben), PUR/PIR hab hőszigetelő lemezzel, Gór-Stal termPIR AL lemez, kétoldali alukasírozás, 1200x2400x100 mm, nyomószilárdság: 150 kPa, hővezetési tényező: λ=0,022 W/mK, lépcsős élképzéssel</t>
  </si>
  <si>
    <t xml:space="preserve"> 480071256515</t>
  </si>
  <si>
    <t>48-007-21.1.1.1-0155338</t>
  </si>
  <si>
    <t>Külső fal; Homlokzati fal hő- és/vagy hangszigetelése, falazott vagy monolit vasbeton szerkezeten, függőleges felületen, (rögzítés, vakolás, légrés kialakítása külön tételben) vékonyvakolat alatti üveggyapot vagy kőzetgyapot lemezzel, KNAUF INSULATION FKD N Thermal vakolható kőzetgyapotlap, 1000x600x160 mm</t>
  </si>
  <si>
    <t>nyílászárók szemöldökeinél homlokzati tűzterjedési gátak</t>
  </si>
  <si>
    <t xml:space="preserve"> 480073846843</t>
  </si>
  <si>
    <t>62</t>
  </si>
  <si>
    <t>Kőburkolat készítése</t>
  </si>
  <si>
    <t>62-002-1.4.1-0618503</t>
  </si>
  <si>
    <t>Kiemelt szegély készítése, alapárok kiemelésével, beton alapgerendával és megtámasztással, hézagolással, előregyártott szegélykőből vagy cölöpökből, 24 vagy 25 cm hosszú elemekből, KK KAVICS BETON Kiemelt útszegély 15x25x25 cm C12/15 - XN(H) - 16 - F1 - CEM 32,5, m = 6,3 finomsági modulussal</t>
  </si>
  <si>
    <t>épület körüli járda</t>
  </si>
  <si>
    <t xml:space="preserve"> 620021262361</t>
  </si>
  <si>
    <t>62-003-51.1-0611450</t>
  </si>
  <si>
    <t>Térburkolat készítése rendszerkövekből  6 cm-es vastagsággal, 5,7x11,5x6; 8,6x11,2x6; 11,2x11,5x6; 11,5x11,5x6; 11,5x17,2x6; 17,2x11,5x6 cm-es méretekben, A Beton-Viacolor Klasszik 17,2x11,5x6 cm, szürke</t>
  </si>
  <si>
    <t xml:space="preserve"> 620030680563</t>
  </si>
  <si>
    <t>66</t>
  </si>
  <si>
    <t>Hídépítés</t>
  </si>
  <si>
    <t>66-001-5.4</t>
  </si>
  <si>
    <t>Egyéb bontások, surrantócső építése, hulladék konténerhez vezetése</t>
  </si>
  <si>
    <t>92</t>
  </si>
  <si>
    <t>Szabadtéri, szabadidő és sportlétesítmények</t>
  </si>
  <si>
    <t>92-002-1.21-0155422</t>
  </si>
  <si>
    <t>Sportpályák és kiegészítőik, egyéb tartozékok elhelyezése. Belső háló kifeszítése csarnoktér 4 oldalán. tartóoszlopokkal, rögzítéssel, elhelyezéssel kiegészítő munkákkal.</t>
  </si>
  <si>
    <t>klt.</t>
  </si>
  <si>
    <t>92-001-11.15.2.2-0156144</t>
  </si>
  <si>
    <t>Bordásfalak készítése, elhelyezése, rögzítése</t>
  </si>
  <si>
    <t>Összesen (HUF)</t>
  </si>
  <si>
    <t>Költségvetés főösszesítő</t>
  </si>
  <si>
    <t>1 Építmény közvetlen költségei</t>
  </si>
  <si>
    <t>2.1 ÁFA vetítési alap</t>
  </si>
  <si>
    <t>2.2 ÁFA</t>
  </si>
  <si>
    <t>3 A munka ára (HUF)</t>
  </si>
  <si>
    <t>Élvédő profilok elhelyezése hálós élvédő, pozitív sarkokhoz</t>
  </si>
  <si>
    <t>15-004-31.1</t>
  </si>
  <si>
    <t>Koszorúzsaluzás, zsaluzattól függetlenül, párkány nélkül</t>
  </si>
  <si>
    <t xml:space="preserve"> 150040011942</t>
  </si>
  <si>
    <t>31-021-2.1.1-0222110</t>
  </si>
  <si>
    <t>Vasbeton koszorú készítése, X0v(H), XC1, XC2, XC3 környezeti osztályú, kissé képlékeny vagy képlékeny konzisztenciájú betonból, kézi bedolgozással, vibrátoros tömörítéssel, 400 cm² keresztmetszetig, C16/20 - X0v(H) - 16 - F2 - CEM 32,5, m = 6,6 finomsági modulussal</t>
  </si>
  <si>
    <t>31-001-1.2.1-0220955</t>
  </si>
  <si>
    <t>Betonacél helyszíni szerelése  függőleges vagy vízszintes tartószerkezetbe, bordás betonacélból, 4-11 mm átmérő között, FERALPI hidegen húzott bordás betonacél, 6 m-es szálban, B500A (BHB55.50)  8 mm</t>
  </si>
  <si>
    <t>t</t>
  </si>
  <si>
    <t>31-001-1.2.2-0221003</t>
  </si>
  <si>
    <t>Betonacél helyszíni szerelése  függőleges vagy vízszintes tartószerkezetbe, bordás betonacélból, 12-20 mm átmérő között, FERALPI bordás betonacél, 6 m-es szálban, B500B  14 mm</t>
  </si>
  <si>
    <t>33-011-1.2.2.3.1.1.1-0120081</t>
  </si>
  <si>
    <t>Válaszfal építése, pórusbeton termékekből, nútféderes elemekből, 150 mm falvastagságban, 600x200x150 mm-es méretű nútféderes, kézi falazóelemből (fugavastagság 5 mm), hőszigetelő habarcsba falazva, YTONG válaszfalelem, Pve-NF jelű, 600x200x150 mm YTONG M 2,5 (Hi12-cm) hőszigetelő falazóhabarcs</t>
  </si>
  <si>
    <t xml:space="preserve"> 330110093840</t>
  </si>
  <si>
    <t>33-001-1.2.2.3.1.1.1-0110338</t>
  </si>
  <si>
    <t>Teherhordó és kitöltő falazat készítése, pórusbeton termékekből, nútféderes elemekből, 300 mm falvastagságban, 600x200x300 mm-es méretű kézi falazóelemből (fugavastagság 5 mm), hőszigetelő habarcsba falazva, YTONG Lambda P2-0,35 NF+GT jelű, 600x200x300 mm-es nútféderes+megfogóhornyos falazóelemekből,  YTONG hőszigetelő falazóhabarcs</t>
  </si>
  <si>
    <t xml:space="preserve"> 330013684102</t>
  </si>
  <si>
    <t>34-001-11.1-0124401</t>
  </si>
  <si>
    <t>Z-C-Σ könnyűgerenda rendszer elemeinek elhelyezése, Z-C-Σ 70-90 szelemenek és falvázgerendák, SBE-ZETA C 90/90/22 - 2,5 horganyzott acélprofil - Attika toldó oszlopon elhelyezett szelemenek OSB lapok és hőszigetelés rögzítéséhez</t>
  </si>
  <si>
    <t>34-001-3.1</t>
  </si>
  <si>
    <t>Attika toldó elem készítése zártszelvényből 120/120/5 mm méretben, 60 cm hosszban, felületkezeléssel, gyártással, elhelyezéssel, beépítéssel</t>
  </si>
  <si>
    <t>36-011-9.2</t>
  </si>
  <si>
    <t>Gipszrabic csőelrabicolás készítése betonacél merevítéssel, horganyzott rabichálóval, 31-60 cm kiterített szélesség között</t>
  </si>
  <si>
    <t xml:space="preserve"> 360110124852</t>
  </si>
  <si>
    <t>39-004-1.1.1.1-0214266</t>
  </si>
  <si>
    <t>Látszóbordás függesztett álmennyezet szerelése, L falszegéllyel, 15 mm talpszélességű fő és kereszt tartószerkezettel, ásványi anyagú betételemek elhelyezésével, 60x60 cm-es raszterben, AMF THERMATEX Star 15 mm vtg SK</t>
  </si>
  <si>
    <t xml:space="preserve"> 390040164022</t>
  </si>
  <si>
    <t>39-004-12.2.2</t>
  </si>
  <si>
    <t>Labda fogó háló, Méret 5 x 24 m. Csomómentes (horgolt) 4mm hálóanyagból pillérek belső síkjára kifeszítve</t>
  </si>
  <si>
    <t>42-042-11.1-0312051</t>
  </si>
  <si>
    <t>PVC burkolat fektetése kiegyenlített aljzatra, habosított, heterogén PVC-lemezből (ragasztó anyag külön tételben kiírva), Tarkett Tapiflex Essential 50 heterogén PVC burkolat, PUR felületnemesítés, 3,15 mm vtg., 0,5 mm kopt. rtg., 2 m x 23 m, 40 szín</t>
  </si>
  <si>
    <t xml:space="preserve"> 420420303450</t>
  </si>
  <si>
    <t>42-043-1.1-0315026</t>
  </si>
  <si>
    <t>PVC burkolat fektetése glettelt falra, habosított, heterogén PVC-lemezből (ragasztó anyag külön tételben kiírva), Graboplast Muravyl heterogén PVC falburkolat, 1,5 mm vtg., 0,5 mm koptatóréteg, antibakteriális tulajdonság, antisztatikusság , 2 m x 25 fm</t>
  </si>
  <si>
    <t xml:space="preserve"> 420434406535</t>
  </si>
  <si>
    <t>42-043-9-0310354</t>
  </si>
  <si>
    <t>Ajánlott ragasztó PVC burkolat fektetéséhez (a ragasztás ideje a burkolási tételeknél szerepel), HENKEL Ceresit UK 400, univerzális ragasztó, Cikkszám: 2147061</t>
  </si>
  <si>
    <t xml:space="preserve"> 420432701463</t>
  </si>
  <si>
    <t>42-042-12.9-0313034</t>
  </si>
  <si>
    <t>PVC-sportburkolat fektetése szabványos, kiegyenlített aljzatra, ajánlott ragasztó PVC-sportburkolat fektetéséhez (a ragasztás ideje a burkolási tételeknél szerepel), MAPEI Ultrabond Eco 380 diszperziós ragasztó, Csz: 1943414</t>
  </si>
  <si>
    <t xml:space="preserve"> 420422815135</t>
  </si>
  <si>
    <t>43-003-13-0330113</t>
  </si>
  <si>
    <t>Fóliabádog műanyag szigetelés mechanikai rögzítéséhez, egyik oldalán lágyított PVC vagy FPO bevonattal, másik oldalán korrózióvédelemmel, 15 cm kiterített szélességig, MAPEPLAN PVC fóliabádog 1x2m, Csz: 76701010010</t>
  </si>
  <si>
    <t xml:space="preserve"> 430034406685</t>
  </si>
  <si>
    <t>45-001-21-0133291</t>
  </si>
  <si>
    <t xml:space="preserve">Egyszárnyú kültéri bejárati ajtó tokkal történő elhelyezése, beépítése, bebetonozása, 6,00 m kerületig,  kültéri ajtó, hőszigetelő polisztirol betéttel, beépítési méret: 900x2100 mm, </t>
  </si>
  <si>
    <t>45-001-1.1.5.1-0134698</t>
  </si>
  <si>
    <t>Beltéri ajtók, alapozott acél ajtótok elhelyezése, befoglalótok szerelésével, Jobbos/Balos falcolt ajtólapokhoz EPDM tömítőprofillal, szerelt falak esetén, beépítés a szerelt falak építésével egyidejűleg, 150 mm falvastagságig, 625x2000-2000x2125 mm névleges méretig, Hörmann gipszkarton befoglalótok, fix felülvilágítóval, előkészítve 4mm üveghez, kétsz, névleges méret: 1750/2000x2000/2125+1000 mm, 125 mm falvtg.hoz</t>
  </si>
  <si>
    <t xml:space="preserve"> 450011936973</t>
  </si>
  <si>
    <t>48-007-11.12.7-0113782</t>
  </si>
  <si>
    <t>Lapostető hő- és hangszigetelése; Egyenes rétegrendű lapostetők lejtésképzése (rögzítés külön tételben), expandált polisztirol keményhab lejtésképző elemmel, AUSTROTHERM Lejtésképzés AT-N150 LK</t>
  </si>
  <si>
    <t xml:space="preserve"> 480074408973</t>
  </si>
  <si>
    <t>48-007-21.21.6-0165654</t>
  </si>
  <si>
    <t>Külső fal; Hőszigetelések épületlábazaton vagy koszorún, ragasztva (rögzítés külön tételben), PUR/PIR hab hőszigetelő lemezzel, Gór-Stal termPIR-MAX 19 AL lemez, kétoldali alukasírozás, 1200x2400x140 mm, nyomószilárdság: 150 kPa, hővezetési tényező: λ=0,019 W/mK, lépcsős élképzéssel</t>
  </si>
  <si>
    <t>attika</t>
  </si>
  <si>
    <t xml:space="preserve"> 480071256641</t>
  </si>
  <si>
    <t>48-007-21.21.2-0093174</t>
  </si>
  <si>
    <t>Külső fal; Hőszigetelések épületlábazaton vagy koszorún, ragasztva (rögzítés külön tételben), expandált polisztirolhab lemezzel, BACHL Perimeter formahabosított polisztirolhab (EPS) hőszigetelő lemez, λ= 0,033 W/mK, lépcsős élképzés, 1265x615 (1250x600) 120 mm</t>
  </si>
  <si>
    <t xml:space="preserve"> 480074861093</t>
  </si>
  <si>
    <t>48-007-21.1.1.2-0091091</t>
  </si>
  <si>
    <t>Külső fal; Homlokzati fal hő- és/vagy hangszigetelése, falazott vagy monolit vasbeton szerkezeten, függőleges felületen, (rögzítés, vakolás, légrés kialakítása külön tételben) vékonyvakolat alatti méretstabil expandált polisztirolhab lemezzel, MASTERPLAST Hungarocell expandált polisztirol keményhab hőszigetelő lemez 1000x500x20 mm, Cikkszám: 0543-08002000</t>
  </si>
  <si>
    <t xml:space="preserve"> 480074308513</t>
  </si>
  <si>
    <t>48-007-51.3.2.1-0094633</t>
  </si>
  <si>
    <t>Hőhidak hőszigetelése; hőhídmentes csatlakozások kialakítása (mechanikai rögzítés külön tételben szerepel) homlokzati nyílászárók beépítésénél, poliuretánhab építő elemekből, BACHL KOMBITHERM univerzális hőhídmentesítő szerkezeti lemez, 2440x1220x30 mm</t>
  </si>
  <si>
    <t>attika végek 25 cm-ként</t>
  </si>
  <si>
    <t xml:space="preserve"> 480072935564</t>
  </si>
  <si>
    <t>48-005-1.5.1.1-0095536</t>
  </si>
  <si>
    <t>Csapadékvíz elleni szigetelés; Függőleges felületen (épületlábazaton vagy attikafalon), egy rétegben, minimum 0,6 mm vastag, lágy PVC lemezzel, átlapolások forrólevegős hegesztésével, MAPEI Mapeplan M 15 PVC-P lemez mechanikus rögzítéshez (kizárólag), világosszürke, 1,8 mm, 1000 N/50 mm PES háló, -30 °C, nyúlás 19 %, FLL, E osztály, Broof(t1), Csz.: 6318 0000</t>
  </si>
  <si>
    <t>48-005-1.80.1.2-0117163</t>
  </si>
  <si>
    <t>Csapadékvíz elleni szigetelés; Tetőösszefolyó, teraszösszefolyó, oldalkifolyó kiegészítőinek elhelyezése, műanyag vízelvezető rendszer (folyóka) elhelyezése, földmunkák és ágyazatkészítés nélkül, beépítési hossz: 1,0 m, DIADEM RNF-PP-03-FF, nyitott fenéklemezű, többcélú vízelvezető elem, tűzihorganyzott hálós ráccsal, Termékszám: 210145</t>
  </si>
  <si>
    <t xml:space="preserve"> 480055210776</t>
  </si>
  <si>
    <t>48-005-1.80.5-0143202</t>
  </si>
  <si>
    <t>Csapadékvíz elleni szigetelés; Tetőösszefolyó, teraszösszefolyó, oldalkifolyó kiegészítőinek elhelyezése, fűtéskészlet, WAVIN elektromos fűtőkészlet, 230 VAC, QSP+-hoz, CLUF3000P</t>
  </si>
  <si>
    <t xml:space="preserve"> 480054463831</t>
  </si>
  <si>
    <t>48-005-1.4.1.1-0330077</t>
  </si>
  <si>
    <t>Csapadékvíz elleni szigetelés; Vízszintes felületen (lapostetőn), egy rétegben, minimum 0,6 mm vastag lágy PVC lemezzel, átlapolások forrólevegős hegesztésével (rögzítés külön tételben), MAPEPLAN PVC járósáv 1,5 mm vastag PVC-P szigetelőlemezek mechanikai védőrétegeként alkalmazható PVC lemez, 1,0x15m, Csz:76701072002</t>
  </si>
  <si>
    <t xml:space="preserve"> 480054407955</t>
  </si>
  <si>
    <t>Meglévő Bordásfalak felújítása, javítása</t>
  </si>
  <si>
    <t>Falazás és egyéb kőműves munka</t>
  </si>
  <si>
    <t>Fém- és könnyű épületszerkezet</t>
  </si>
  <si>
    <t>01_KBSC csarnok építészet</t>
  </si>
  <si>
    <t>Egyedi tétel</t>
  </si>
  <si>
    <t>Belső mobil palánkrendszer elhelyezése -  1,1m magas, időjárás álló 18 mm vastag fehér színű rétegelt lemezből, tüzihorganyzott oszlopokkal, ajtóval</t>
  </si>
  <si>
    <t>K 45-000-2.1</t>
  </si>
  <si>
    <t xml:space="preserve">
Rácsok, korlátok, kerítések bontása, idomacél rács vagy korlát: Meglévő idomacél szerkezetű lelátó szerkezet bontása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</si>
</sst>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0"/>
    <numFmt numFmtId="165" formatCode="###\ ###\ ###\ ##0\ \F\t"/>
  </numFmts>
  <fonts count="8" x14ac:knownFonts="1">
    <font>
      <sz val="11"/>
      <color theme="1"/>
      <name val="Calibri"/>
      <family val="2"/>
      <scheme val="minor"/>
    </font>
    <font>
      <b/>
      <sz val="10"/>
      <color theme="1"/>
      <name val="Times New Roman"/>
      <family val="2"/>
    </font>
    <font>
      <sz val="10"/>
      <color theme="1"/>
      <name val="Times New Roman"/>
      <family val="2"/>
    </font>
    <font>
      <b/>
      <sz val="14"/>
      <color theme="1"/>
      <name val="Times New Roman"/>
      <family val="2"/>
    </font>
    <font>
      <b/>
      <sz val="11"/>
      <color theme="1"/>
      <name val="Times New Roman"/>
      <family val="2"/>
    </font>
    <font>
      <sz val="10"/>
      <name val="Times New Roman"/>
      <family val="2"/>
    </font>
    <font>
      <b/>
      <sz val="10"/>
      <name val="Times New Roman"/>
      <family val="2"/>
    </font>
    <font>
      <sz val="11"/>
      <name val="Calibri"/>
      <family val="2"/>
      <scheme val="minor"/>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4">
    <border>
      <left/>
      <right/>
      <top/>
      <bottom/>
      <diagonal/>
    </border>
    <border>
      <left style="thin">
        <color auto="1"/>
      </left>
      <right style="thin">
        <color auto="1"/>
      </right>
      <top style="thin">
        <color rgb="FF00000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C0C0C0"/>
      </right>
      <top style="thin">
        <color rgb="FF000000"/>
      </top>
      <bottom style="thin">
        <color rgb="FF000000"/>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164" fontId="2" fillId="0" borderId="0" xfId="0" applyNumberFormat="1" applyFont="1" applyAlignment="1">
      <alignment vertical="top"/>
    </xf>
    <xf numFmtId="165" fontId="1" fillId="0" borderId="0" xfId="0" applyNumberFormat="1" applyFont="1" applyAlignment="1">
      <alignment vertical="top" wrapText="1"/>
    </xf>
    <xf numFmtId="0" fontId="1" fillId="2" borderId="1" xfId="0" applyFont="1" applyFill="1" applyBorder="1" applyAlignment="1">
      <alignment horizontal="right" vertical="top" wrapText="1"/>
    </xf>
    <xf numFmtId="164" fontId="1" fillId="0" borderId="0" xfId="0" applyNumberFormat="1" applyFont="1" applyAlignment="1">
      <alignment vertical="top" wrapText="1"/>
    </xf>
    <xf numFmtId="10" fontId="2" fillId="0" borderId="2" xfId="0" applyNumberFormat="1" applyFont="1" applyBorder="1" applyAlignment="1">
      <alignment horizontal="right" vertical="top" wrapText="1"/>
    </xf>
    <xf numFmtId="164" fontId="4" fillId="0" borderId="3" xfId="0" applyNumberFormat="1" applyFont="1" applyBorder="1" applyAlignment="1">
      <alignment vertical="top" wrapText="1"/>
    </xf>
    <xf numFmtId="0" fontId="1" fillId="3" borderId="1" xfId="0" applyFont="1" applyFill="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wrapText="1"/>
    </xf>
    <xf numFmtId="164" fontId="1" fillId="0" borderId="3" xfId="0" applyNumberFormat="1" applyFont="1" applyBorder="1" applyAlignment="1">
      <alignment vertical="top" wrapText="1"/>
    </xf>
    <xf numFmtId="0" fontId="2" fillId="0" borderId="0" xfId="0" applyFont="1" applyAlignment="1">
      <alignment horizontal="left" vertical="top" wrapText="1"/>
    </xf>
    <xf numFmtId="0" fontId="5" fillId="0" borderId="0" xfId="0" applyFont="1" applyAlignment="1">
      <alignment vertical="top" wrapText="1"/>
    </xf>
    <xf numFmtId="0" fontId="6" fillId="0" borderId="0" xfId="0" applyFont="1" applyAlignment="1">
      <alignment vertical="top" wrapText="1"/>
    </xf>
    <xf numFmtId="164" fontId="5" fillId="0" borderId="0" xfId="0" applyNumberFormat="1" applyFont="1" applyAlignment="1">
      <alignment vertical="top"/>
    </xf>
    <xf numFmtId="164" fontId="6" fillId="0" borderId="0" xfId="0" applyNumberFormat="1" applyFont="1" applyAlignment="1">
      <alignment vertical="top" wrapText="1"/>
    </xf>
    <xf numFmtId="0" fontId="5" fillId="0" borderId="0" xfId="0" applyFont="1" applyAlignment="1">
      <alignment horizontal="right" vertical="top" wrapText="1"/>
    </xf>
    <xf numFmtId="49" fontId="5" fillId="0" borderId="0" xfId="0" applyNumberFormat="1" applyFont="1" applyAlignment="1">
      <alignment horizontal="right" vertical="top" wrapText="1"/>
    </xf>
    <xf numFmtId="0" fontId="7" fillId="0" borderId="0" xfId="0" applyFont="1"/>
    <xf numFmtId="0" fontId="1" fillId="2" borderId="1" xfId="0" applyFont="1" applyFill="1" applyBorder="1" applyAlignment="1">
      <alignment horizontal="left" vertical="top" wrapText="1"/>
    </xf>
    <xf numFmtId="0" fontId="2" fillId="0" borderId="0" xfId="0" applyFont="1" applyAlignment="1">
      <alignment vertical="top" wrapText="1"/>
    </xf>
    <xf numFmtId="0" fontId="1" fillId="0" borderId="0" xfId="0" applyFont="1" applyAlignment="1">
      <alignment vertical="top" wrapText="1"/>
    </xf>
    <xf numFmtId="164" fontId="3" fillId="0" borderId="2" xfId="0" applyNumberFormat="1" applyFont="1" applyBorder="1" applyAlignment="1">
      <alignment horizontal="center" vertical="top" wrapText="1"/>
    </xf>
    <xf numFmtId="164" fontId="2" fillId="0" borderId="0" xfId="0" applyNumberFormat="1" applyFont="1" applyAlignment="1">
      <alignment horizontal="center" vertical="top" wrapText="1"/>
    </xf>
    <xf numFmtId="164" fontId="4" fillId="0" borderId="3" xfId="0" applyNumberFormat="1" applyFont="1" applyBorder="1" applyAlignment="1">
      <alignment horizontal="center" vertical="top"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talon.terc.h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8"/>
  <sheetViews>
    <sheetView workbookViewId="0">
      <selection activeCell="A27" sqref="A27"/>
    </sheetView>
  </sheetViews>
  <sheetFormatPr defaultRowHeight="14.4" x14ac:dyDescent="0.3"/>
  <cols>
    <col min="1" max="2" width="30.6640625" customWidth="1"/>
  </cols>
  <sheetData>
    <row r="1" spans="1:2" x14ac:dyDescent="0.3">
      <c r="A1" s="22" t="s">
        <v>0</v>
      </c>
      <c r="B1" s="22"/>
    </row>
    <row r="2" spans="1:2" x14ac:dyDescent="0.3">
      <c r="A2" s="2" t="s">
        <v>1</v>
      </c>
      <c r="B2" s="3" t="s">
        <v>424</v>
      </c>
    </row>
    <row r="3" spans="1:2" x14ac:dyDescent="0.3">
      <c r="A3" s="2" t="s">
        <v>2</v>
      </c>
      <c r="B3" s="3"/>
    </row>
    <row r="4" spans="1:2" x14ac:dyDescent="0.3">
      <c r="A4" s="2" t="s">
        <v>3</v>
      </c>
      <c r="B4" s="3" t="s">
        <v>4</v>
      </c>
    </row>
    <row r="5" spans="1:2" x14ac:dyDescent="0.3">
      <c r="A5" s="2" t="s">
        <v>5</v>
      </c>
      <c r="B5" s="3" t="s">
        <v>6</v>
      </c>
    </row>
    <row r="6" spans="1:2" x14ac:dyDescent="0.3">
      <c r="A6" s="2" t="s">
        <v>7</v>
      </c>
      <c r="B6" s="3" t="s">
        <v>8</v>
      </c>
    </row>
    <row r="7" spans="1:2" x14ac:dyDescent="0.3">
      <c r="A7" s="2" t="s">
        <v>9</v>
      </c>
      <c r="B7" s="3" t="s">
        <v>10</v>
      </c>
    </row>
    <row r="8" spans="1:2" x14ac:dyDescent="0.3">
      <c r="A8" s="2" t="s">
        <v>11</v>
      </c>
      <c r="B8" s="3" t="s">
        <v>12</v>
      </c>
    </row>
    <row r="10" spans="1:2" x14ac:dyDescent="0.3">
      <c r="A10" s="2" t="s">
        <v>13</v>
      </c>
      <c r="B10" s="3" t="s">
        <v>14</v>
      </c>
    </row>
    <row r="12" spans="1:2" x14ac:dyDescent="0.3">
      <c r="A12" s="2" t="s">
        <v>15</v>
      </c>
      <c r="B12" s="4">
        <v>0</v>
      </c>
    </row>
    <row r="13" spans="1:2" x14ac:dyDescent="0.3">
      <c r="A13" s="2" t="s">
        <v>16</v>
      </c>
      <c r="B13" s="5">
        <v>0</v>
      </c>
    </row>
    <row r="15" spans="1:2" x14ac:dyDescent="0.3">
      <c r="A15" s="2" t="s">
        <v>17</v>
      </c>
      <c r="B15" s="3"/>
    </row>
    <row r="17" spans="1:2" x14ac:dyDescent="0.3">
      <c r="A17" s="2" t="s">
        <v>18</v>
      </c>
    </row>
    <row r="18" spans="1:2" x14ac:dyDescent="0.3">
      <c r="A18" s="23" t="s">
        <v>19</v>
      </c>
      <c r="B18" s="23"/>
    </row>
    <row r="21" spans="1:2" x14ac:dyDescent="0.3">
      <c r="A21" s="23" t="s">
        <v>20</v>
      </c>
      <c r="B21" s="23"/>
    </row>
    <row r="26" spans="1:2" x14ac:dyDescent="0.3">
      <c r="A26" s="24" t="s">
        <v>21</v>
      </c>
      <c r="B26" s="24"/>
    </row>
    <row r="28" spans="1:2" x14ac:dyDescent="0.3">
      <c r="A28" s="3" t="s">
        <v>22</v>
      </c>
    </row>
  </sheetData>
  <mergeCells count="4">
    <mergeCell ref="A1:B1"/>
    <mergeCell ref="A18:B18"/>
    <mergeCell ref="A21:B21"/>
    <mergeCell ref="A26:B26"/>
  </mergeCells>
  <hyperlinks>
    <hyperlink ref="A2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8"/>
  <sheetViews>
    <sheetView zoomScale="80" zoomScaleNormal="80" workbookViewId="0">
      <selection activeCell="S11" sqref="S11"/>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66" x14ac:dyDescent="0.3">
      <c r="A2" s="3">
        <v>1</v>
      </c>
      <c r="B2" s="2" t="s">
        <v>132</v>
      </c>
      <c r="C2" s="3" t="s">
        <v>133</v>
      </c>
      <c r="D2" s="2">
        <v>717.5</v>
      </c>
      <c r="E2" s="3" t="s">
        <v>102</v>
      </c>
      <c r="F2" s="4"/>
      <c r="G2" s="4">
        <v>0</v>
      </c>
      <c r="H2" s="4"/>
      <c r="I2" s="7">
        <f t="shared" ref="I2:I7" si="0">ROUND(F2*D2,0)</f>
        <v>0</v>
      </c>
      <c r="J2" s="7">
        <f t="shared" ref="J2:J7" si="1">ROUND((G2+H2)*D2,0)</f>
        <v>0</v>
      </c>
      <c r="K2" s="11" t="s">
        <v>134</v>
      </c>
      <c r="L2" s="12" t="s">
        <v>135</v>
      </c>
      <c r="M2" s="3" t="s">
        <v>47</v>
      </c>
      <c r="N2" s="3">
        <v>31</v>
      </c>
      <c r="O2" s="3">
        <v>0.2</v>
      </c>
    </row>
    <row r="3" spans="1:15" ht="79.2" x14ac:dyDescent="0.3">
      <c r="A3" s="3">
        <v>2</v>
      </c>
      <c r="B3" s="2" t="s">
        <v>136</v>
      </c>
      <c r="C3" s="3" t="s">
        <v>137</v>
      </c>
      <c r="D3" s="2">
        <v>717.5</v>
      </c>
      <c r="E3" s="3" t="s">
        <v>102</v>
      </c>
      <c r="F3" s="4"/>
      <c r="G3" s="4">
        <v>0</v>
      </c>
      <c r="H3" s="4"/>
      <c r="I3" s="7">
        <f t="shared" si="0"/>
        <v>0</v>
      </c>
      <c r="J3" s="7">
        <f t="shared" si="1"/>
        <v>0</v>
      </c>
      <c r="K3" s="11"/>
      <c r="L3" s="12"/>
      <c r="M3" s="3" t="s">
        <v>97</v>
      </c>
      <c r="N3" s="3">
        <v>31</v>
      </c>
      <c r="O3" s="3">
        <v>0.04</v>
      </c>
    </row>
    <row r="4" spans="1:15" ht="79.2" x14ac:dyDescent="0.3">
      <c r="A4" s="3">
        <v>3</v>
      </c>
      <c r="B4" s="2" t="s">
        <v>138</v>
      </c>
      <c r="C4" s="3" t="s">
        <v>139</v>
      </c>
      <c r="D4" s="2">
        <v>280.5</v>
      </c>
      <c r="E4" s="3" t="s">
        <v>87</v>
      </c>
      <c r="F4" s="4"/>
      <c r="G4" s="4">
        <v>0</v>
      </c>
      <c r="H4" s="4"/>
      <c r="I4" s="7">
        <f t="shared" si="0"/>
        <v>0</v>
      </c>
      <c r="J4" s="7">
        <f t="shared" si="1"/>
        <v>0</v>
      </c>
      <c r="K4" s="11" t="s">
        <v>140</v>
      </c>
      <c r="L4" s="12" t="s">
        <v>141</v>
      </c>
      <c r="M4" s="3" t="s">
        <v>47</v>
      </c>
      <c r="N4" s="3">
        <v>31</v>
      </c>
      <c r="O4" s="3">
        <v>0.5</v>
      </c>
    </row>
    <row r="5" spans="1:15" s="21" customFormat="1" ht="92.4" x14ac:dyDescent="0.3">
      <c r="A5" s="15">
        <v>4</v>
      </c>
      <c r="B5" s="16" t="s">
        <v>348</v>
      </c>
      <c r="C5" s="15" t="s">
        <v>349</v>
      </c>
      <c r="D5" s="16">
        <v>0.65</v>
      </c>
      <c r="E5" s="15" t="s">
        <v>50</v>
      </c>
      <c r="F5" s="17"/>
      <c r="G5" s="17">
        <v>0</v>
      </c>
      <c r="H5" s="17"/>
      <c r="I5" s="18">
        <f t="shared" si="0"/>
        <v>0</v>
      </c>
      <c r="J5" s="18">
        <f t="shared" si="1"/>
        <v>0</v>
      </c>
      <c r="K5" s="19"/>
      <c r="L5" s="20"/>
      <c r="M5" s="15" t="s">
        <v>142</v>
      </c>
      <c r="N5" s="15">
        <v>31</v>
      </c>
      <c r="O5" s="15">
        <v>32</v>
      </c>
    </row>
    <row r="6" spans="1:15" s="21" customFormat="1" ht="66" x14ac:dyDescent="0.3">
      <c r="A6" s="15">
        <v>5</v>
      </c>
      <c r="B6" s="16" t="s">
        <v>350</v>
      </c>
      <c r="C6" s="15" t="s">
        <v>351</v>
      </c>
      <c r="D6" s="16">
        <v>0.04</v>
      </c>
      <c r="E6" s="15" t="s">
        <v>352</v>
      </c>
      <c r="F6" s="17"/>
      <c r="G6" s="17">
        <v>0</v>
      </c>
      <c r="H6" s="17"/>
      <c r="I6" s="18">
        <f t="shared" si="0"/>
        <v>0</v>
      </c>
      <c r="J6" s="18">
        <f t="shared" si="1"/>
        <v>0</v>
      </c>
      <c r="K6" s="19" t="s">
        <v>143</v>
      </c>
      <c r="L6" s="20" t="s">
        <v>144</v>
      </c>
      <c r="M6" s="15" t="s">
        <v>47</v>
      </c>
      <c r="N6" s="15">
        <v>31</v>
      </c>
      <c r="O6" s="15">
        <v>1.22</v>
      </c>
    </row>
    <row r="7" spans="1:15" s="21" customFormat="1" ht="66" x14ac:dyDescent="0.3">
      <c r="A7" s="15">
        <v>6</v>
      </c>
      <c r="B7" s="16" t="s">
        <v>353</v>
      </c>
      <c r="C7" s="15" t="s">
        <v>354</v>
      </c>
      <c r="D7" s="16">
        <v>9.1999999999999998E-2</v>
      </c>
      <c r="E7" s="15" t="s">
        <v>352</v>
      </c>
      <c r="F7" s="17"/>
      <c r="G7" s="17">
        <v>0</v>
      </c>
      <c r="H7" s="17"/>
      <c r="I7" s="18">
        <f t="shared" si="0"/>
        <v>0</v>
      </c>
      <c r="J7" s="18">
        <f t="shared" si="1"/>
        <v>0</v>
      </c>
      <c r="K7" s="19"/>
      <c r="L7" s="20" t="s">
        <v>145</v>
      </c>
      <c r="M7" s="15" t="s">
        <v>47</v>
      </c>
      <c r="N7" s="15">
        <v>31</v>
      </c>
      <c r="O7" s="15">
        <v>0.06</v>
      </c>
    </row>
    <row r="8" spans="1:15" x14ac:dyDescent="0.3">
      <c r="A8" s="9"/>
      <c r="B8" s="9"/>
      <c r="C8" s="9" t="s">
        <v>61</v>
      </c>
      <c r="D8" s="9"/>
      <c r="E8" s="9"/>
      <c r="F8" s="9"/>
      <c r="G8" s="9"/>
      <c r="H8" s="9"/>
      <c r="I8" s="13">
        <f>ROUND(SUM(I2:I7),0)</f>
        <v>0</v>
      </c>
      <c r="J8" s="13">
        <f>ROUND(SUM(J2:J7),0)</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38006-04EC-42D0-AB8F-3270CD9B98A0}">
  <dimension ref="A1:O4"/>
  <sheetViews>
    <sheetView zoomScale="70" zoomScaleNormal="70" workbookViewId="0">
      <selection activeCell="N6" sqref="N6"/>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s="21" customFormat="1" ht="105.6" x14ac:dyDescent="0.3">
      <c r="A2" s="15">
        <v>1</v>
      </c>
      <c r="B2" s="16" t="s">
        <v>355</v>
      </c>
      <c r="C2" s="15" t="s">
        <v>356</v>
      </c>
      <c r="D2" s="16">
        <v>51.6</v>
      </c>
      <c r="E2" s="15" t="s">
        <v>102</v>
      </c>
      <c r="F2" s="17"/>
      <c r="G2" s="17">
        <v>0</v>
      </c>
      <c r="H2" s="17"/>
      <c r="I2" s="18">
        <f>ROUND(F2*D2,0)</f>
        <v>0</v>
      </c>
      <c r="J2" s="18">
        <f>ROUND((G2+H2)*D2,0)</f>
        <v>0</v>
      </c>
      <c r="K2" s="19"/>
      <c r="L2" s="20" t="s">
        <v>357</v>
      </c>
      <c r="M2" s="15" t="s">
        <v>47</v>
      </c>
      <c r="N2" s="15">
        <v>33</v>
      </c>
      <c r="O2" s="15">
        <v>0.52</v>
      </c>
    </row>
    <row r="3" spans="1:15" s="21" customFormat="1" ht="145.19999999999999" x14ac:dyDescent="0.3">
      <c r="A3" s="15">
        <v>2</v>
      </c>
      <c r="B3" s="16" t="s">
        <v>358</v>
      </c>
      <c r="C3" s="15" t="s">
        <v>359</v>
      </c>
      <c r="D3" s="16">
        <v>5.5</v>
      </c>
      <c r="E3" s="15" t="s">
        <v>102</v>
      </c>
      <c r="F3" s="17"/>
      <c r="G3" s="17">
        <v>0</v>
      </c>
      <c r="H3" s="17"/>
      <c r="I3" s="18">
        <f>ROUND(F3*D3,0)</f>
        <v>0</v>
      </c>
      <c r="J3" s="18">
        <f>ROUND((G3+H3)*D3,0)</f>
        <v>0</v>
      </c>
      <c r="K3" s="19"/>
      <c r="L3" s="20" t="s">
        <v>360</v>
      </c>
      <c r="M3" s="15" t="s">
        <v>47</v>
      </c>
      <c r="N3" s="15">
        <v>33</v>
      </c>
      <c r="O3" s="15">
        <v>0.74</v>
      </c>
    </row>
    <row r="4" spans="1:15" x14ac:dyDescent="0.3">
      <c r="A4" s="9"/>
      <c r="B4" s="9"/>
      <c r="C4" s="9" t="s">
        <v>61</v>
      </c>
      <c r="D4" s="9"/>
      <c r="E4" s="9"/>
      <c r="F4" s="9"/>
      <c r="G4" s="9"/>
      <c r="H4" s="9"/>
      <c r="I4" s="13">
        <f>ROUND(SUM(I2:I3),0)</f>
        <v>0</v>
      </c>
      <c r="J4" s="13">
        <f>ROUND(SUM(J2:J3),0)</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ACA44-51CE-40D0-9336-44EF01C4154E}">
  <dimension ref="A1:O4"/>
  <sheetViews>
    <sheetView zoomScale="70" zoomScaleNormal="70" workbookViewId="0">
      <selection activeCell="H2" sqref="H2:H3"/>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s="21" customFormat="1" ht="79.2" x14ac:dyDescent="0.3">
      <c r="A2" s="15">
        <v>1</v>
      </c>
      <c r="B2" s="16" t="s">
        <v>361</v>
      </c>
      <c r="C2" s="15" t="s">
        <v>362</v>
      </c>
      <c r="D2" s="16">
        <v>337.5</v>
      </c>
      <c r="E2" s="15" t="s">
        <v>87</v>
      </c>
      <c r="F2" s="17"/>
      <c r="G2" s="17">
        <v>0</v>
      </c>
      <c r="H2" s="17"/>
      <c r="I2" s="18">
        <f>ROUND(F2*D2,0)</f>
        <v>0</v>
      </c>
      <c r="J2" s="18">
        <f>ROUND((G2+H2)*D2,0)</f>
        <v>0</v>
      </c>
      <c r="K2" s="19"/>
      <c r="L2" s="20"/>
      <c r="M2" s="15" t="s">
        <v>97</v>
      </c>
      <c r="N2" s="15">
        <v>34</v>
      </c>
      <c r="O2" s="15">
        <v>0.36</v>
      </c>
    </row>
    <row r="3" spans="1:15" s="21" customFormat="1" ht="52.8" x14ac:dyDescent="0.3">
      <c r="A3" s="15">
        <v>2</v>
      </c>
      <c r="B3" s="16" t="s">
        <v>363</v>
      </c>
      <c r="C3" s="15" t="s">
        <v>364</v>
      </c>
      <c r="D3" s="16">
        <v>76</v>
      </c>
      <c r="E3" s="15" t="s">
        <v>45</v>
      </c>
      <c r="F3" s="17"/>
      <c r="G3" s="17">
        <v>0</v>
      </c>
      <c r="H3" s="17"/>
      <c r="I3" s="18">
        <f>ROUND(F3*D3,0)</f>
        <v>0</v>
      </c>
      <c r="J3" s="18">
        <f>ROUND((G3+H3)*D3,0)</f>
        <v>0</v>
      </c>
      <c r="K3" s="19"/>
      <c r="L3" s="20"/>
      <c r="M3" s="15" t="s">
        <v>97</v>
      </c>
      <c r="N3" s="15">
        <v>34</v>
      </c>
      <c r="O3" s="15">
        <v>4.0599999999999996</v>
      </c>
    </row>
    <row r="4" spans="1:15" x14ac:dyDescent="0.3">
      <c r="A4" s="9"/>
      <c r="B4" s="9"/>
      <c r="C4" s="9" t="s">
        <v>61</v>
      </c>
      <c r="D4" s="9"/>
      <c r="E4" s="9"/>
      <c r="F4" s="9"/>
      <c r="G4" s="9"/>
      <c r="H4" s="9"/>
      <c r="I4" s="13">
        <f>ROUND(SUM(I2:I3),0)</f>
        <v>0</v>
      </c>
      <c r="J4" s="13">
        <f>ROUND(SUM(J2:J3),0)</f>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
  <sheetViews>
    <sheetView topLeftCell="B1" zoomScale="85" zoomScaleNormal="85" workbookViewId="0">
      <selection activeCell="F2" sqref="F2"/>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66" x14ac:dyDescent="0.3">
      <c r="A2" s="3">
        <v>1</v>
      </c>
      <c r="B2" s="2" t="s">
        <v>148</v>
      </c>
      <c r="C2" s="3" t="s">
        <v>149</v>
      </c>
      <c r="D2" s="2">
        <v>112.85</v>
      </c>
      <c r="E2" s="3" t="s">
        <v>102</v>
      </c>
      <c r="F2" s="4"/>
      <c r="G2" s="4">
        <v>0</v>
      </c>
      <c r="H2" s="4"/>
      <c r="I2" s="7">
        <f>ROUND(F2*D2,0)</f>
        <v>0</v>
      </c>
      <c r="J2" s="7">
        <f>ROUND((G2+H2)*D2,0)</f>
        <v>0</v>
      </c>
      <c r="K2" s="11" t="s">
        <v>150</v>
      </c>
      <c r="L2" s="12" t="s">
        <v>151</v>
      </c>
      <c r="M2" s="3" t="s">
        <v>47</v>
      </c>
      <c r="N2" s="3">
        <v>35</v>
      </c>
      <c r="O2" s="3">
        <v>0.43</v>
      </c>
    </row>
    <row r="3" spans="1:15" x14ac:dyDescent="0.3">
      <c r="A3" s="9"/>
      <c r="B3" s="9"/>
      <c r="C3" s="9" t="s">
        <v>61</v>
      </c>
      <c r="D3" s="9"/>
      <c r="E3" s="9"/>
      <c r="F3" s="9"/>
      <c r="G3" s="9"/>
      <c r="H3" s="9"/>
      <c r="I3" s="13">
        <f>ROUND(SUM(I2:I2),0)</f>
        <v>0</v>
      </c>
      <c r="J3" s="13">
        <f>ROUND(SUM(J2:J2),0)</f>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2"/>
  <sheetViews>
    <sheetView topLeftCell="B1" zoomScale="80" zoomScaleNormal="80" workbookViewId="0">
      <selection activeCell="H2" sqref="H2:H11"/>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39.6" x14ac:dyDescent="0.3">
      <c r="A2" s="3">
        <v>1</v>
      </c>
      <c r="B2" s="2" t="s">
        <v>154</v>
      </c>
      <c r="C2" s="3" t="s">
        <v>155</v>
      </c>
      <c r="D2" s="2">
        <v>2381</v>
      </c>
      <c r="E2" s="3" t="s">
        <v>102</v>
      </c>
      <c r="F2" s="4"/>
      <c r="G2" s="4">
        <v>0</v>
      </c>
      <c r="H2" s="4"/>
      <c r="I2" s="7">
        <f t="shared" ref="I2:I11" si="0">ROUND(F2*D2,0)</f>
        <v>0</v>
      </c>
      <c r="J2" s="7">
        <f t="shared" ref="J2:J11" si="1">ROUND((G2+H2)*D2,0)</f>
        <v>0</v>
      </c>
      <c r="K2" s="11"/>
      <c r="L2" s="12" t="s">
        <v>156</v>
      </c>
      <c r="M2" s="3" t="s">
        <v>47</v>
      </c>
      <c r="N2" s="3">
        <v>36</v>
      </c>
      <c r="O2" s="3">
        <v>0.12</v>
      </c>
    </row>
    <row r="3" spans="1:15" ht="66" x14ac:dyDescent="0.3">
      <c r="A3" s="3">
        <v>2</v>
      </c>
      <c r="B3" s="2" t="s">
        <v>157</v>
      </c>
      <c r="C3" s="3" t="s">
        <v>158</v>
      </c>
      <c r="D3" s="2">
        <v>2381</v>
      </c>
      <c r="E3" s="3" t="s">
        <v>102</v>
      </c>
      <c r="F3" s="4"/>
      <c r="G3" s="4">
        <v>0</v>
      </c>
      <c r="H3" s="4"/>
      <c r="I3" s="7">
        <f t="shared" si="0"/>
        <v>0</v>
      </c>
      <c r="J3" s="7">
        <f t="shared" si="1"/>
        <v>0</v>
      </c>
      <c r="K3" s="11"/>
      <c r="L3" s="12" t="s">
        <v>159</v>
      </c>
      <c r="M3" s="3" t="s">
        <v>47</v>
      </c>
      <c r="N3" s="3">
        <v>36</v>
      </c>
      <c r="O3" s="3">
        <v>0.12</v>
      </c>
    </row>
    <row r="4" spans="1:15" ht="39.6" x14ac:dyDescent="0.3">
      <c r="A4" s="3">
        <v>3</v>
      </c>
      <c r="B4" s="2" t="s">
        <v>160</v>
      </c>
      <c r="C4" s="3" t="s">
        <v>161</v>
      </c>
      <c r="D4" s="2">
        <v>2381</v>
      </c>
      <c r="E4" s="3" t="s">
        <v>102</v>
      </c>
      <c r="F4" s="4"/>
      <c r="G4" s="4">
        <v>0</v>
      </c>
      <c r="H4" s="4"/>
      <c r="I4" s="7">
        <f t="shared" si="0"/>
        <v>0</v>
      </c>
      <c r="J4" s="7">
        <f t="shared" si="1"/>
        <v>0</v>
      </c>
      <c r="K4" s="11"/>
      <c r="L4" s="12" t="s">
        <v>162</v>
      </c>
      <c r="M4" s="3" t="s">
        <v>47</v>
      </c>
      <c r="N4" s="3">
        <v>36</v>
      </c>
      <c r="O4" s="3">
        <v>0.06</v>
      </c>
    </row>
    <row r="5" spans="1:15" ht="132" x14ac:dyDescent="0.3">
      <c r="A5" s="3">
        <v>4</v>
      </c>
      <c r="B5" s="2" t="s">
        <v>163</v>
      </c>
      <c r="C5" s="3" t="s">
        <v>164</v>
      </c>
      <c r="D5" s="2">
        <v>221.76</v>
      </c>
      <c r="E5" s="3" t="s">
        <v>87</v>
      </c>
      <c r="F5" s="4"/>
      <c r="G5" s="4">
        <v>0</v>
      </c>
      <c r="H5" s="4"/>
      <c r="I5" s="7">
        <f t="shared" si="0"/>
        <v>0</v>
      </c>
      <c r="J5" s="7">
        <f t="shared" si="1"/>
        <v>0</v>
      </c>
      <c r="K5" s="11"/>
      <c r="L5" s="12" t="s">
        <v>165</v>
      </c>
      <c r="M5" s="3" t="s">
        <v>47</v>
      </c>
      <c r="N5" s="3">
        <v>36</v>
      </c>
      <c r="O5" s="3">
        <v>0.16</v>
      </c>
    </row>
    <row r="6" spans="1:15" ht="52.8" x14ac:dyDescent="0.3">
      <c r="A6" s="3">
        <v>5</v>
      </c>
      <c r="B6" s="2" t="s">
        <v>166</v>
      </c>
      <c r="C6" s="3" t="s">
        <v>344</v>
      </c>
      <c r="D6" s="2">
        <v>661.8</v>
      </c>
      <c r="E6" s="3" t="s">
        <v>87</v>
      </c>
      <c r="F6" s="4"/>
      <c r="G6" s="4">
        <v>0</v>
      </c>
      <c r="H6" s="4"/>
      <c r="I6" s="7">
        <f t="shared" si="0"/>
        <v>0</v>
      </c>
      <c r="J6" s="7">
        <f t="shared" si="1"/>
        <v>0</v>
      </c>
      <c r="K6" s="11" t="s">
        <v>167</v>
      </c>
      <c r="L6" s="12" t="s">
        <v>168</v>
      </c>
      <c r="M6" s="3" t="s">
        <v>47</v>
      </c>
      <c r="N6" s="3">
        <v>36</v>
      </c>
      <c r="O6" s="3">
        <v>0.12</v>
      </c>
    </row>
    <row r="7" spans="1:15" ht="79.2" x14ac:dyDescent="0.3">
      <c r="A7" s="3">
        <v>6</v>
      </c>
      <c r="B7" s="2" t="s">
        <v>169</v>
      </c>
      <c r="C7" s="3" t="s">
        <v>170</v>
      </c>
      <c r="D7" s="2">
        <v>110</v>
      </c>
      <c r="E7" s="3" t="s">
        <v>102</v>
      </c>
      <c r="F7" s="4"/>
      <c r="G7" s="4">
        <v>0</v>
      </c>
      <c r="H7" s="4"/>
      <c r="I7" s="7">
        <f t="shared" si="0"/>
        <v>0</v>
      </c>
      <c r="J7" s="7">
        <f t="shared" si="1"/>
        <v>0</v>
      </c>
      <c r="K7" s="11" t="s">
        <v>171</v>
      </c>
      <c r="L7" s="12" t="s">
        <v>172</v>
      </c>
      <c r="M7" s="3" t="s">
        <v>47</v>
      </c>
      <c r="N7" s="3">
        <v>36</v>
      </c>
      <c r="O7" s="3">
        <v>0.12</v>
      </c>
    </row>
    <row r="8" spans="1:15" ht="79.2" x14ac:dyDescent="0.3">
      <c r="A8" s="3">
        <v>7</v>
      </c>
      <c r="B8" s="2" t="s">
        <v>173</v>
      </c>
      <c r="C8" s="3" t="s">
        <v>174</v>
      </c>
      <c r="D8" s="2">
        <v>110</v>
      </c>
      <c r="E8" s="3" t="s">
        <v>102</v>
      </c>
      <c r="F8" s="4"/>
      <c r="G8" s="4">
        <v>0</v>
      </c>
      <c r="H8" s="4"/>
      <c r="I8" s="7">
        <f t="shared" si="0"/>
        <v>0</v>
      </c>
      <c r="J8" s="7">
        <f t="shared" si="1"/>
        <v>0</v>
      </c>
      <c r="K8" s="11" t="s">
        <v>171</v>
      </c>
      <c r="L8" s="12" t="s">
        <v>175</v>
      </c>
      <c r="M8" s="3" t="s">
        <v>47</v>
      </c>
      <c r="N8" s="3">
        <v>36</v>
      </c>
      <c r="O8" s="3">
        <v>0.16</v>
      </c>
    </row>
    <row r="9" spans="1:15" ht="79.2" x14ac:dyDescent="0.3">
      <c r="A9" s="3">
        <v>8</v>
      </c>
      <c r="B9" s="2" t="s">
        <v>176</v>
      </c>
      <c r="C9" s="3" t="s">
        <v>177</v>
      </c>
      <c r="D9" s="2">
        <v>110</v>
      </c>
      <c r="E9" s="3" t="s">
        <v>102</v>
      </c>
      <c r="F9" s="4"/>
      <c r="G9" s="4">
        <v>0</v>
      </c>
      <c r="H9" s="4"/>
      <c r="I9" s="7">
        <f t="shared" si="0"/>
        <v>0</v>
      </c>
      <c r="J9" s="7">
        <f t="shared" si="1"/>
        <v>0</v>
      </c>
      <c r="K9" s="11" t="s">
        <v>171</v>
      </c>
      <c r="L9" s="12" t="s">
        <v>178</v>
      </c>
      <c r="M9" s="3" t="s">
        <v>47</v>
      </c>
      <c r="N9" s="3">
        <v>36</v>
      </c>
      <c r="O9" s="3">
        <v>0.32</v>
      </c>
    </row>
    <row r="10" spans="1:15" s="21" customFormat="1" ht="52.8" x14ac:dyDescent="0.3">
      <c r="A10" s="15">
        <v>9</v>
      </c>
      <c r="B10" s="16" t="s">
        <v>365</v>
      </c>
      <c r="C10" s="15" t="s">
        <v>366</v>
      </c>
      <c r="D10" s="16">
        <v>46.8</v>
      </c>
      <c r="E10" s="15" t="s">
        <v>87</v>
      </c>
      <c r="F10" s="17"/>
      <c r="G10" s="4">
        <v>0</v>
      </c>
      <c r="H10" s="17"/>
      <c r="I10" s="18">
        <f t="shared" si="0"/>
        <v>0</v>
      </c>
      <c r="J10" s="18">
        <f t="shared" si="1"/>
        <v>0</v>
      </c>
      <c r="K10" s="19"/>
      <c r="L10" s="20" t="s">
        <v>367</v>
      </c>
      <c r="M10" s="15" t="s">
        <v>47</v>
      </c>
      <c r="N10" s="15">
        <v>36</v>
      </c>
      <c r="O10" s="15">
        <v>3.48</v>
      </c>
    </row>
    <row r="11" spans="1:15" s="21" customFormat="1" ht="79.2" x14ac:dyDescent="0.3">
      <c r="A11" s="15">
        <v>10</v>
      </c>
      <c r="B11" s="16" t="s">
        <v>173</v>
      </c>
      <c r="C11" s="15" t="s">
        <v>174</v>
      </c>
      <c r="D11" s="16">
        <v>165.6</v>
      </c>
      <c r="E11" s="15" t="s">
        <v>102</v>
      </c>
      <c r="F11" s="17"/>
      <c r="G11" s="4">
        <v>0</v>
      </c>
      <c r="H11" s="17"/>
      <c r="I11" s="18">
        <f t="shared" si="0"/>
        <v>0</v>
      </c>
      <c r="J11" s="18">
        <f t="shared" si="1"/>
        <v>0</v>
      </c>
      <c r="K11" s="19"/>
      <c r="L11" s="20" t="s">
        <v>175</v>
      </c>
      <c r="M11" s="15" t="s">
        <v>47</v>
      </c>
      <c r="N11" s="15">
        <v>36</v>
      </c>
      <c r="O11" s="15">
        <v>0.16</v>
      </c>
    </row>
    <row r="12" spans="1:15" x14ac:dyDescent="0.3">
      <c r="A12" s="9"/>
      <c r="B12" s="9"/>
      <c r="C12" s="9" t="s">
        <v>61</v>
      </c>
      <c r="D12" s="9"/>
      <c r="E12" s="9"/>
      <c r="F12" s="9"/>
      <c r="G12" s="9"/>
      <c r="H12" s="9"/>
      <c r="I12" s="13">
        <f>ROUND(SUM(I2:I11),0)</f>
        <v>0</v>
      </c>
      <c r="J12" s="13">
        <f>ROUND(SUM(J2:J11),0)</f>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5"/>
  <sheetViews>
    <sheetView zoomScale="70" zoomScaleNormal="70" workbookViewId="0">
      <selection activeCell="L1" sqref="L1:L1048576"/>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79.2" x14ac:dyDescent="0.3">
      <c r="A2" s="3">
        <v>1</v>
      </c>
      <c r="B2" s="2" t="s">
        <v>181</v>
      </c>
      <c r="C2" s="3" t="s">
        <v>182</v>
      </c>
      <c r="D2" s="2">
        <v>74.5</v>
      </c>
      <c r="E2" s="3" t="s">
        <v>102</v>
      </c>
      <c r="F2" s="4"/>
      <c r="G2" s="4">
        <v>0</v>
      </c>
      <c r="H2" s="4"/>
      <c r="I2" s="7">
        <f>ROUND(F2*D2,0)</f>
        <v>0</v>
      </c>
      <c r="J2" s="7">
        <f>ROUND((G2+H2)*D2,0)</f>
        <v>0</v>
      </c>
      <c r="K2" s="11" t="s">
        <v>183</v>
      </c>
      <c r="L2" s="12" t="s">
        <v>184</v>
      </c>
      <c r="M2" s="3" t="s">
        <v>47</v>
      </c>
      <c r="N2" s="3">
        <v>39</v>
      </c>
      <c r="O2" s="3">
        <v>1.1599999999999999</v>
      </c>
    </row>
    <row r="3" spans="1:15" s="21" customFormat="1" ht="92.4" x14ac:dyDescent="0.3">
      <c r="A3" s="15">
        <v>2</v>
      </c>
      <c r="B3" s="16" t="s">
        <v>368</v>
      </c>
      <c r="C3" s="15" t="s">
        <v>369</v>
      </c>
      <c r="D3" s="16">
        <v>215.15</v>
      </c>
      <c r="E3" s="15" t="s">
        <v>102</v>
      </c>
      <c r="F3" s="17"/>
      <c r="G3" s="17">
        <v>0</v>
      </c>
      <c r="H3" s="17"/>
      <c r="I3" s="18">
        <f>ROUND(F3*D3,0)</f>
        <v>0</v>
      </c>
      <c r="J3" s="18">
        <f>ROUND((G3+H3)*D3,0)</f>
        <v>0</v>
      </c>
      <c r="K3" s="19"/>
      <c r="L3" s="20" t="s">
        <v>370</v>
      </c>
      <c r="M3" s="15" t="s">
        <v>47</v>
      </c>
      <c r="N3" s="15">
        <v>39</v>
      </c>
      <c r="O3" s="15">
        <v>0.85</v>
      </c>
    </row>
    <row r="4" spans="1:15" s="21" customFormat="1" ht="39.6" x14ac:dyDescent="0.3">
      <c r="A4" s="15">
        <v>3</v>
      </c>
      <c r="B4" s="16" t="s">
        <v>371</v>
      </c>
      <c r="C4" s="15" t="s">
        <v>372</v>
      </c>
      <c r="D4" s="16">
        <v>2</v>
      </c>
      <c r="E4" s="15" t="s">
        <v>45</v>
      </c>
      <c r="F4" s="17"/>
      <c r="G4" s="17">
        <v>0</v>
      </c>
      <c r="H4" s="17"/>
      <c r="I4" s="18">
        <f>ROUND(F4*D4,0)</f>
        <v>0</v>
      </c>
      <c r="J4" s="18">
        <f>ROUND((G4+H4)*D4,0)</f>
        <v>0</v>
      </c>
      <c r="K4" s="19"/>
      <c r="L4" s="20"/>
      <c r="M4" s="15" t="s">
        <v>97</v>
      </c>
      <c r="N4" s="15">
        <v>39</v>
      </c>
      <c r="O4" s="15">
        <v>1.59</v>
      </c>
    </row>
    <row r="5" spans="1:15" x14ac:dyDescent="0.3">
      <c r="A5" s="9"/>
      <c r="B5" s="9"/>
      <c r="C5" s="9" t="s">
        <v>61</v>
      </c>
      <c r="D5" s="9"/>
      <c r="E5" s="9"/>
      <c r="F5" s="9"/>
      <c r="G5" s="9"/>
      <c r="H5" s="9"/>
      <c r="I5" s="13">
        <f>ROUND(SUM(I2:I4),0)</f>
        <v>0</v>
      </c>
      <c r="J5" s="13">
        <f>ROUND(SUM(J2:J4),0)</f>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5"/>
  <sheetViews>
    <sheetView zoomScale="80" zoomScaleNormal="80" workbookViewId="0">
      <selection activeCell="H2" sqref="H2:H4"/>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79.2" x14ac:dyDescent="0.3">
      <c r="A2" s="3">
        <v>1</v>
      </c>
      <c r="B2" s="2" t="s">
        <v>187</v>
      </c>
      <c r="C2" s="3" t="s">
        <v>188</v>
      </c>
      <c r="D2" s="2">
        <v>14</v>
      </c>
      <c r="E2" s="3" t="s">
        <v>45</v>
      </c>
      <c r="F2" s="4"/>
      <c r="G2" s="4">
        <v>0</v>
      </c>
      <c r="H2" s="4"/>
      <c r="I2" s="7">
        <f>ROUND(F2*D2,0)</f>
        <v>0</v>
      </c>
      <c r="J2" s="7">
        <f>ROUND((G2+H2)*D2,0)</f>
        <v>0</v>
      </c>
      <c r="K2" s="11"/>
      <c r="L2" s="12"/>
      <c r="M2" s="3" t="s">
        <v>97</v>
      </c>
      <c r="N2" s="3">
        <v>41</v>
      </c>
      <c r="O2" s="3">
        <v>0.1</v>
      </c>
    </row>
    <row r="3" spans="1:15" ht="79.2" x14ac:dyDescent="0.3">
      <c r="A3" s="3">
        <v>2</v>
      </c>
      <c r="B3" s="2" t="s">
        <v>189</v>
      </c>
      <c r="C3" s="3" t="s">
        <v>190</v>
      </c>
      <c r="D3" s="2">
        <v>1</v>
      </c>
      <c r="E3" s="3" t="s">
        <v>45</v>
      </c>
      <c r="F3" s="4"/>
      <c r="G3" s="4">
        <v>0</v>
      </c>
      <c r="H3" s="4"/>
      <c r="I3" s="7">
        <f>ROUND(F3*D3,0)</f>
        <v>0</v>
      </c>
      <c r="J3" s="7">
        <f>ROUND((G3+H3)*D3,0)</f>
        <v>0</v>
      </c>
      <c r="K3" s="11"/>
      <c r="L3" s="12"/>
      <c r="M3" s="3" t="s">
        <v>97</v>
      </c>
      <c r="N3" s="3">
        <v>41</v>
      </c>
      <c r="O3" s="3">
        <v>0.85</v>
      </c>
    </row>
    <row r="4" spans="1:15" ht="26.4" x14ac:dyDescent="0.3">
      <c r="A4" s="3">
        <v>3</v>
      </c>
      <c r="B4" s="2" t="s">
        <v>191</v>
      </c>
      <c r="C4" s="3" t="s">
        <v>192</v>
      </c>
      <c r="D4" s="2">
        <v>14</v>
      </c>
      <c r="E4" s="3" t="s">
        <v>45</v>
      </c>
      <c r="F4" s="4"/>
      <c r="G4" s="4">
        <v>0</v>
      </c>
      <c r="H4" s="4"/>
      <c r="I4" s="7">
        <f>ROUND(F4*D4,0)</f>
        <v>0</v>
      </c>
      <c r="J4" s="7">
        <f>ROUND((G4+H4)*D4,0)</f>
        <v>0</v>
      </c>
      <c r="K4" s="11"/>
      <c r="L4" s="12"/>
      <c r="M4" s="3" t="s">
        <v>97</v>
      </c>
      <c r="N4" s="3">
        <v>41</v>
      </c>
      <c r="O4" s="3">
        <v>0.04</v>
      </c>
    </row>
    <row r="5" spans="1:15" x14ac:dyDescent="0.3">
      <c r="A5" s="9"/>
      <c r="B5" s="9"/>
      <c r="C5" s="9" t="s">
        <v>61</v>
      </c>
      <c r="D5" s="9"/>
      <c r="E5" s="9"/>
      <c r="F5" s="9"/>
      <c r="G5" s="9"/>
      <c r="H5" s="9"/>
      <c r="I5" s="13">
        <f>ROUND(SUM(I2:I4),0)</f>
        <v>0</v>
      </c>
      <c r="J5" s="13">
        <f>ROUND(SUM(J2:J4),0)</f>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3"/>
  <sheetViews>
    <sheetView topLeftCell="A9" zoomScale="80" zoomScaleNormal="80" workbookViewId="0">
      <selection activeCell="F12" sqref="F2:F12"/>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92.4" x14ac:dyDescent="0.3">
      <c r="A2" s="3">
        <v>1</v>
      </c>
      <c r="B2" s="2" t="s">
        <v>195</v>
      </c>
      <c r="C2" s="3" t="s">
        <v>196</v>
      </c>
      <c r="D2" s="2">
        <v>395</v>
      </c>
      <c r="E2" s="3" t="s">
        <v>102</v>
      </c>
      <c r="F2" s="4"/>
      <c r="G2" s="4">
        <v>0</v>
      </c>
      <c r="H2" s="4"/>
      <c r="I2" s="7">
        <f t="shared" ref="I2:I12" si="0">ROUND(F2*D2,0)</f>
        <v>0</v>
      </c>
      <c r="J2" s="7">
        <f t="shared" ref="J2:J12" si="1">ROUND((G2+H2)*D2,0)</f>
        <v>0</v>
      </c>
      <c r="K2" s="11"/>
      <c r="L2" s="12" t="s">
        <v>197</v>
      </c>
      <c r="M2" s="3" t="s">
        <v>47</v>
      </c>
      <c r="N2" s="3">
        <v>42</v>
      </c>
      <c r="O2" s="3">
        <v>0</v>
      </c>
    </row>
    <row r="3" spans="1:15" ht="79.2" x14ac:dyDescent="0.3">
      <c r="A3" s="3">
        <v>2</v>
      </c>
      <c r="B3" s="2" t="s">
        <v>198</v>
      </c>
      <c r="C3" s="3" t="s">
        <v>199</v>
      </c>
      <c r="D3" s="2">
        <v>395</v>
      </c>
      <c r="E3" s="3" t="s">
        <v>102</v>
      </c>
      <c r="F3" s="4"/>
      <c r="G3" s="4">
        <v>0</v>
      </c>
      <c r="H3" s="4"/>
      <c r="I3" s="7">
        <f t="shared" si="0"/>
        <v>0</v>
      </c>
      <c r="J3" s="7">
        <f t="shared" si="1"/>
        <v>0</v>
      </c>
      <c r="K3" s="11"/>
      <c r="L3" s="12"/>
      <c r="M3" s="3" t="s">
        <v>97</v>
      </c>
      <c r="N3" s="3">
        <v>42</v>
      </c>
      <c r="O3" s="3">
        <v>0.31</v>
      </c>
    </row>
    <row r="4" spans="1:15" ht="52.8" x14ac:dyDescent="0.3">
      <c r="A4" s="3">
        <v>3</v>
      </c>
      <c r="B4" s="2" t="s">
        <v>200</v>
      </c>
      <c r="C4" s="3" t="s">
        <v>201</v>
      </c>
      <c r="D4" s="2">
        <v>640</v>
      </c>
      <c r="E4" s="3" t="s">
        <v>102</v>
      </c>
      <c r="F4" s="4"/>
      <c r="G4" s="4">
        <v>0</v>
      </c>
      <c r="H4" s="4"/>
      <c r="I4" s="7">
        <f t="shared" si="0"/>
        <v>0</v>
      </c>
      <c r="J4" s="7">
        <f t="shared" si="1"/>
        <v>0</v>
      </c>
      <c r="K4" s="11"/>
      <c r="L4" s="12" t="s">
        <v>202</v>
      </c>
      <c r="M4" s="3" t="s">
        <v>47</v>
      </c>
      <c r="N4" s="3">
        <v>42</v>
      </c>
      <c r="O4" s="3">
        <v>0.32</v>
      </c>
    </row>
    <row r="5" spans="1:15" ht="66" x14ac:dyDescent="0.3">
      <c r="A5" s="3">
        <v>4</v>
      </c>
      <c r="B5" s="2" t="s">
        <v>203</v>
      </c>
      <c r="C5" s="3" t="s">
        <v>204</v>
      </c>
      <c r="D5" s="2">
        <v>395</v>
      </c>
      <c r="E5" s="3" t="s">
        <v>102</v>
      </c>
      <c r="F5" s="4"/>
      <c r="G5" s="4">
        <v>0</v>
      </c>
      <c r="H5" s="4"/>
      <c r="I5" s="7">
        <f t="shared" si="0"/>
        <v>0</v>
      </c>
      <c r="J5" s="7">
        <f t="shared" si="1"/>
        <v>0</v>
      </c>
      <c r="K5" s="11"/>
      <c r="L5" s="12"/>
      <c r="M5" s="3" t="s">
        <v>97</v>
      </c>
      <c r="N5" s="3">
        <v>42</v>
      </c>
      <c r="O5" s="3">
        <v>0.66</v>
      </c>
    </row>
    <row r="6" spans="1:15" ht="52.8" x14ac:dyDescent="0.3">
      <c r="A6" s="3">
        <v>5</v>
      </c>
      <c r="B6" s="2" t="s">
        <v>205</v>
      </c>
      <c r="C6" s="3" t="s">
        <v>206</v>
      </c>
      <c r="D6" s="2">
        <v>112.5</v>
      </c>
      <c r="E6" s="3" t="s">
        <v>207</v>
      </c>
      <c r="F6" s="4"/>
      <c r="G6" s="4">
        <v>0</v>
      </c>
      <c r="H6" s="4"/>
      <c r="I6" s="7">
        <f t="shared" si="0"/>
        <v>0</v>
      </c>
      <c r="J6" s="7">
        <f t="shared" si="1"/>
        <v>0</v>
      </c>
      <c r="K6" s="11"/>
      <c r="L6" s="12"/>
      <c r="M6" s="3" t="s">
        <v>97</v>
      </c>
      <c r="N6" s="3">
        <v>42</v>
      </c>
      <c r="O6" s="3">
        <v>0.72</v>
      </c>
    </row>
    <row r="7" spans="1:15" ht="79.2" x14ac:dyDescent="0.3">
      <c r="A7" s="3">
        <v>6</v>
      </c>
      <c r="B7" s="2" t="s">
        <v>208</v>
      </c>
      <c r="C7" s="3" t="s">
        <v>209</v>
      </c>
      <c r="D7" s="2">
        <v>1</v>
      </c>
      <c r="E7" s="3" t="s">
        <v>210</v>
      </c>
      <c r="F7" s="4"/>
      <c r="G7" s="4">
        <v>0</v>
      </c>
      <c r="H7" s="4"/>
      <c r="I7" s="7">
        <f t="shared" si="0"/>
        <v>0</v>
      </c>
      <c r="J7" s="7">
        <f t="shared" si="1"/>
        <v>0</v>
      </c>
      <c r="K7" s="11" t="s">
        <v>211</v>
      </c>
      <c r="L7" s="12"/>
      <c r="M7" s="3" t="s">
        <v>97</v>
      </c>
      <c r="N7" s="3">
        <v>42</v>
      </c>
      <c r="O7" s="3">
        <v>0.06</v>
      </c>
    </row>
    <row r="8" spans="1:15" ht="52.8" x14ac:dyDescent="0.3">
      <c r="A8" s="3">
        <v>7</v>
      </c>
      <c r="B8" s="2" t="s">
        <v>212</v>
      </c>
      <c r="C8" s="3" t="s">
        <v>213</v>
      </c>
      <c r="D8" s="2">
        <v>1</v>
      </c>
      <c r="E8" s="3" t="s">
        <v>210</v>
      </c>
      <c r="F8" s="4"/>
      <c r="G8" s="4">
        <v>0</v>
      </c>
      <c r="H8" s="4"/>
      <c r="I8" s="7">
        <f t="shared" si="0"/>
        <v>0</v>
      </c>
      <c r="J8" s="7">
        <f t="shared" si="1"/>
        <v>0</v>
      </c>
      <c r="K8" s="11"/>
      <c r="L8" s="12"/>
      <c r="M8" s="3" t="s">
        <v>97</v>
      </c>
      <c r="N8" s="3">
        <v>42</v>
      </c>
      <c r="O8" s="3">
        <v>0.17</v>
      </c>
    </row>
    <row r="9" spans="1:15" s="21" customFormat="1" ht="92.4" x14ac:dyDescent="0.3">
      <c r="A9" s="15">
        <v>8</v>
      </c>
      <c r="B9" s="16" t="s">
        <v>373</v>
      </c>
      <c r="C9" s="15" t="s">
        <v>374</v>
      </c>
      <c r="D9" s="16">
        <v>236.5</v>
      </c>
      <c r="E9" s="15" t="s">
        <v>102</v>
      </c>
      <c r="F9" s="17"/>
      <c r="G9" s="4">
        <v>0</v>
      </c>
      <c r="H9" s="17"/>
      <c r="I9" s="18">
        <f t="shared" si="0"/>
        <v>0</v>
      </c>
      <c r="J9" s="18">
        <f t="shared" si="1"/>
        <v>0</v>
      </c>
      <c r="K9" s="19"/>
      <c r="L9" s="20" t="s">
        <v>375</v>
      </c>
      <c r="M9" s="15" t="s">
        <v>47</v>
      </c>
      <c r="N9" s="15">
        <v>42</v>
      </c>
      <c r="O9" s="15">
        <v>0.44</v>
      </c>
    </row>
    <row r="10" spans="1:15" s="21" customFormat="1" ht="92.4" x14ac:dyDescent="0.3">
      <c r="A10" s="15">
        <v>9</v>
      </c>
      <c r="B10" s="16" t="s">
        <v>376</v>
      </c>
      <c r="C10" s="15" t="s">
        <v>377</v>
      </c>
      <c r="D10" s="16">
        <v>56.5</v>
      </c>
      <c r="E10" s="15" t="s">
        <v>102</v>
      </c>
      <c r="F10" s="17"/>
      <c r="G10" s="4">
        <v>0</v>
      </c>
      <c r="H10" s="17"/>
      <c r="I10" s="18">
        <f t="shared" si="0"/>
        <v>0</v>
      </c>
      <c r="J10" s="18">
        <f t="shared" si="1"/>
        <v>0</v>
      </c>
      <c r="K10" s="19"/>
      <c r="L10" s="20" t="s">
        <v>378</v>
      </c>
      <c r="M10" s="15" t="s">
        <v>47</v>
      </c>
      <c r="N10" s="15">
        <v>42</v>
      </c>
      <c r="O10" s="15">
        <v>0.6</v>
      </c>
    </row>
    <row r="11" spans="1:15" s="21" customFormat="1" ht="66" x14ac:dyDescent="0.3">
      <c r="A11" s="15">
        <v>10</v>
      </c>
      <c r="B11" s="16" t="s">
        <v>379</v>
      </c>
      <c r="C11" s="15" t="s">
        <v>380</v>
      </c>
      <c r="D11" s="16">
        <v>56.5</v>
      </c>
      <c r="E11" s="15" t="s">
        <v>102</v>
      </c>
      <c r="F11" s="17"/>
      <c r="G11" s="4">
        <v>0</v>
      </c>
      <c r="H11" s="17">
        <v>0</v>
      </c>
      <c r="I11" s="18">
        <f t="shared" si="0"/>
        <v>0</v>
      </c>
      <c r="J11" s="18">
        <f t="shared" si="1"/>
        <v>0</v>
      </c>
      <c r="K11" s="19"/>
      <c r="L11" s="20" t="s">
        <v>381</v>
      </c>
      <c r="M11" s="15" t="s">
        <v>47</v>
      </c>
      <c r="N11" s="15">
        <v>42</v>
      </c>
      <c r="O11" s="15">
        <v>0</v>
      </c>
    </row>
    <row r="12" spans="1:15" s="21" customFormat="1" ht="79.2" x14ac:dyDescent="0.3">
      <c r="A12" s="15">
        <v>11</v>
      </c>
      <c r="B12" s="16" t="s">
        <v>382</v>
      </c>
      <c r="C12" s="15" t="s">
        <v>383</v>
      </c>
      <c r="D12" s="16">
        <v>236.5</v>
      </c>
      <c r="E12" s="15" t="s">
        <v>102</v>
      </c>
      <c r="F12" s="17"/>
      <c r="G12" s="4">
        <v>0</v>
      </c>
      <c r="H12" s="17">
        <v>0</v>
      </c>
      <c r="I12" s="18">
        <f t="shared" si="0"/>
        <v>0</v>
      </c>
      <c r="J12" s="18">
        <f t="shared" si="1"/>
        <v>0</v>
      </c>
      <c r="K12" s="19"/>
      <c r="L12" s="20" t="s">
        <v>384</v>
      </c>
      <c r="M12" s="15" t="s">
        <v>47</v>
      </c>
      <c r="N12" s="15">
        <v>42</v>
      </c>
      <c r="O12" s="15">
        <v>0</v>
      </c>
    </row>
    <row r="13" spans="1:15" x14ac:dyDescent="0.3">
      <c r="A13" s="9"/>
      <c r="B13" s="9"/>
      <c r="C13" s="9" t="s">
        <v>61</v>
      </c>
      <c r="D13" s="9"/>
      <c r="E13" s="9"/>
      <c r="F13" s="9"/>
      <c r="G13" s="9"/>
      <c r="H13" s="9"/>
      <c r="I13" s="13">
        <f>ROUND(SUM(I2:I12),0)</f>
        <v>0</v>
      </c>
      <c r="J13" s="13">
        <f>ROUND(SUM(J2:J12),0)</f>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5"/>
  <sheetViews>
    <sheetView zoomScale="80" zoomScaleNormal="80" workbookViewId="0">
      <selection activeCell="F2" sqref="F2:F4"/>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79.2" x14ac:dyDescent="0.3">
      <c r="A2" s="3">
        <v>4</v>
      </c>
      <c r="B2" s="2" t="s">
        <v>216</v>
      </c>
      <c r="C2" s="3" t="s">
        <v>217</v>
      </c>
      <c r="D2" s="2">
        <v>28</v>
      </c>
      <c r="E2" s="3" t="s">
        <v>102</v>
      </c>
      <c r="F2" s="4"/>
      <c r="G2" s="4">
        <v>0</v>
      </c>
      <c r="H2" s="4"/>
      <c r="I2" s="7">
        <f t="shared" ref="I2:I3" si="0">ROUND(F2*D2,0)</f>
        <v>0</v>
      </c>
      <c r="J2" s="7">
        <f t="shared" ref="J2:J3" si="1">ROUND((G2+H2)*D2,0)</f>
        <v>0</v>
      </c>
      <c r="K2" s="11" t="s">
        <v>218</v>
      </c>
      <c r="L2" s="12" t="s">
        <v>219</v>
      </c>
      <c r="M2" s="3" t="s">
        <v>47</v>
      </c>
      <c r="N2" s="3">
        <v>43</v>
      </c>
      <c r="O2" s="3">
        <v>2.79</v>
      </c>
    </row>
    <row r="3" spans="1:15" ht="79.2" x14ac:dyDescent="0.3">
      <c r="A3" s="3">
        <v>5</v>
      </c>
      <c r="B3" s="2" t="s">
        <v>220</v>
      </c>
      <c r="C3" s="3" t="s">
        <v>221</v>
      </c>
      <c r="D3" s="2">
        <v>9.8000000000000007</v>
      </c>
      <c r="E3" s="3" t="s">
        <v>87</v>
      </c>
      <c r="F3" s="4"/>
      <c r="G3" s="4">
        <v>0</v>
      </c>
      <c r="H3" s="4"/>
      <c r="I3" s="7">
        <f t="shared" si="0"/>
        <v>0</v>
      </c>
      <c r="J3" s="7">
        <f t="shared" si="1"/>
        <v>0</v>
      </c>
      <c r="K3" s="11"/>
      <c r="L3" s="12" t="s">
        <v>222</v>
      </c>
      <c r="M3" s="3" t="s">
        <v>47</v>
      </c>
      <c r="N3" s="3">
        <v>43</v>
      </c>
      <c r="O3" s="3">
        <v>0.49</v>
      </c>
    </row>
    <row r="4" spans="1:15" s="21" customFormat="1" ht="79.2" x14ac:dyDescent="0.3">
      <c r="A4" s="15">
        <v>3</v>
      </c>
      <c r="B4" s="16" t="s">
        <v>385</v>
      </c>
      <c r="C4" s="15" t="s">
        <v>386</v>
      </c>
      <c r="D4" s="16">
        <v>225.5</v>
      </c>
      <c r="E4" s="15" t="s">
        <v>87</v>
      </c>
      <c r="F4" s="17"/>
      <c r="G4" s="17">
        <v>0</v>
      </c>
      <c r="H4" s="17"/>
      <c r="I4" s="18">
        <f>ROUND(F4*D4,0)</f>
        <v>0</v>
      </c>
      <c r="J4" s="18">
        <f>ROUND((G4+H4)*D4,0)</f>
        <v>0</v>
      </c>
      <c r="K4" s="19"/>
      <c r="L4" s="20" t="s">
        <v>387</v>
      </c>
      <c r="M4" s="15" t="s">
        <v>47</v>
      </c>
      <c r="N4" s="15">
        <v>43</v>
      </c>
      <c r="O4" s="15">
        <v>0.32</v>
      </c>
    </row>
    <row r="5" spans="1:15" x14ac:dyDescent="0.3">
      <c r="A5" s="9"/>
      <c r="B5" s="9"/>
      <c r="C5" s="9" t="s">
        <v>61</v>
      </c>
      <c r="D5" s="9"/>
      <c r="E5" s="9"/>
      <c r="F5" s="9"/>
      <c r="G5" s="9"/>
      <c r="H5" s="9"/>
      <c r="I5" s="13">
        <f>ROUND(SUM(I2:I4),0)</f>
        <v>0</v>
      </c>
      <c r="J5" s="13">
        <f>ROUND(SUM(J2:J4),0)</f>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0"/>
  <sheetViews>
    <sheetView topLeftCell="A7" zoomScale="70" zoomScaleNormal="70" workbookViewId="0">
      <selection activeCell="H9" sqref="H2:H9"/>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145.19999999999999" x14ac:dyDescent="0.3">
      <c r="A2" s="3">
        <v>1</v>
      </c>
      <c r="B2" s="2" t="s">
        <v>225</v>
      </c>
      <c r="C2" s="3" t="s">
        <v>226</v>
      </c>
      <c r="D2" s="2">
        <v>325.60000000000002</v>
      </c>
      <c r="E2" s="3" t="s">
        <v>87</v>
      </c>
      <c r="F2" s="4"/>
      <c r="G2" s="4">
        <v>0</v>
      </c>
      <c r="H2" s="4"/>
      <c r="I2" s="7">
        <f t="shared" ref="I2:I9" si="0">ROUND(F2*D2,0)</f>
        <v>0</v>
      </c>
      <c r="J2" s="7">
        <f t="shared" ref="J2:J9" si="1">ROUND((G2+H2)*D2,0)</f>
        <v>0</v>
      </c>
      <c r="K2" s="11"/>
      <c r="L2" s="12" t="s">
        <v>227</v>
      </c>
      <c r="M2" s="3" t="s">
        <v>47</v>
      </c>
      <c r="N2" s="3">
        <v>44</v>
      </c>
      <c r="O2" s="3">
        <v>0.09</v>
      </c>
    </row>
    <row r="3" spans="1:15" ht="145.19999999999999" x14ac:dyDescent="0.3">
      <c r="A3" s="3">
        <v>2</v>
      </c>
      <c r="B3" s="2" t="s">
        <v>228</v>
      </c>
      <c r="C3" s="3" t="s">
        <v>229</v>
      </c>
      <c r="D3" s="2">
        <v>325.60000000000002</v>
      </c>
      <c r="E3" s="3" t="s">
        <v>87</v>
      </c>
      <c r="F3" s="4"/>
      <c r="G3" s="4">
        <v>0</v>
      </c>
      <c r="H3" s="4"/>
      <c r="I3" s="7">
        <f t="shared" si="0"/>
        <v>0</v>
      </c>
      <c r="J3" s="7">
        <f t="shared" si="1"/>
        <v>0</v>
      </c>
      <c r="K3" s="11"/>
      <c r="L3" s="12" t="s">
        <v>230</v>
      </c>
      <c r="M3" s="3" t="s">
        <v>47</v>
      </c>
      <c r="N3" s="3">
        <v>44</v>
      </c>
      <c r="O3" s="3">
        <v>0.09</v>
      </c>
    </row>
    <row r="4" spans="1:15" ht="39.6" x14ac:dyDescent="0.3">
      <c r="A4" s="3">
        <v>3</v>
      </c>
      <c r="B4" s="2" t="s">
        <v>231</v>
      </c>
      <c r="C4" s="3" t="s">
        <v>232</v>
      </c>
      <c r="D4" s="2">
        <v>286</v>
      </c>
      <c r="E4" s="3" t="s">
        <v>87</v>
      </c>
      <c r="F4" s="4"/>
      <c r="G4" s="4">
        <v>0</v>
      </c>
      <c r="H4" s="4"/>
      <c r="I4" s="7">
        <f t="shared" si="0"/>
        <v>0</v>
      </c>
      <c r="J4" s="7">
        <f t="shared" si="1"/>
        <v>0</v>
      </c>
      <c r="K4" s="11"/>
      <c r="L4" s="12"/>
      <c r="M4" s="3" t="s">
        <v>97</v>
      </c>
      <c r="N4" s="3">
        <v>44</v>
      </c>
      <c r="O4" s="3">
        <v>0.28000000000000003</v>
      </c>
    </row>
    <row r="5" spans="1:15" ht="26.4" x14ac:dyDescent="0.3">
      <c r="A5" s="3">
        <v>4</v>
      </c>
      <c r="B5" s="2" t="s">
        <v>233</v>
      </c>
      <c r="C5" s="3" t="s">
        <v>234</v>
      </c>
      <c r="D5" s="2">
        <v>44</v>
      </c>
      <c r="E5" s="3" t="s">
        <v>45</v>
      </c>
      <c r="F5" s="4"/>
      <c r="G5" s="4">
        <v>0</v>
      </c>
      <c r="H5" s="4"/>
      <c r="I5" s="7">
        <f t="shared" si="0"/>
        <v>0</v>
      </c>
      <c r="J5" s="7">
        <f t="shared" si="1"/>
        <v>0</v>
      </c>
      <c r="K5" s="11"/>
      <c r="L5" s="12"/>
      <c r="M5" s="3" t="s">
        <v>97</v>
      </c>
      <c r="N5" s="3">
        <v>44</v>
      </c>
      <c r="O5" s="3">
        <v>0</v>
      </c>
    </row>
    <row r="6" spans="1:15" ht="132" x14ac:dyDescent="0.3">
      <c r="A6" s="3">
        <v>5</v>
      </c>
      <c r="B6" s="2" t="s">
        <v>235</v>
      </c>
      <c r="C6" s="3" t="s">
        <v>236</v>
      </c>
      <c r="D6" s="2">
        <v>15</v>
      </c>
      <c r="E6" s="3" t="s">
        <v>45</v>
      </c>
      <c r="F6" s="4"/>
      <c r="G6" s="4">
        <v>0</v>
      </c>
      <c r="H6" s="4"/>
      <c r="I6" s="7">
        <f t="shared" si="0"/>
        <v>0</v>
      </c>
      <c r="J6" s="7">
        <f t="shared" si="1"/>
        <v>0</v>
      </c>
      <c r="K6" s="11"/>
      <c r="L6" s="12"/>
      <c r="M6" s="3" t="s">
        <v>97</v>
      </c>
      <c r="N6" s="3">
        <v>44</v>
      </c>
      <c r="O6" s="3">
        <v>1.66</v>
      </c>
    </row>
    <row r="7" spans="1:15" ht="132" x14ac:dyDescent="0.3">
      <c r="A7" s="3">
        <v>6</v>
      </c>
      <c r="B7" s="2" t="s">
        <v>237</v>
      </c>
      <c r="C7" s="3" t="s">
        <v>238</v>
      </c>
      <c r="D7" s="2">
        <v>15</v>
      </c>
      <c r="E7" s="3" t="s">
        <v>45</v>
      </c>
      <c r="F7" s="4"/>
      <c r="G7" s="4">
        <v>0</v>
      </c>
      <c r="H7" s="4"/>
      <c r="I7" s="7">
        <f t="shared" si="0"/>
        <v>0</v>
      </c>
      <c r="J7" s="7">
        <f t="shared" si="1"/>
        <v>0</v>
      </c>
      <c r="K7" s="11"/>
      <c r="L7" s="12"/>
      <c r="M7" s="3" t="s">
        <v>97</v>
      </c>
      <c r="N7" s="3">
        <v>44</v>
      </c>
      <c r="O7" s="3">
        <v>1.66</v>
      </c>
    </row>
    <row r="8" spans="1:15" ht="132" x14ac:dyDescent="0.3">
      <c r="A8" s="3">
        <v>7</v>
      </c>
      <c r="B8" s="2" t="s">
        <v>239</v>
      </c>
      <c r="C8" s="3" t="s">
        <v>240</v>
      </c>
      <c r="D8" s="2">
        <v>14</v>
      </c>
      <c r="E8" s="3" t="s">
        <v>45</v>
      </c>
      <c r="F8" s="4"/>
      <c r="G8" s="4">
        <v>0</v>
      </c>
      <c r="H8" s="4"/>
      <c r="I8" s="7">
        <f t="shared" si="0"/>
        <v>0</v>
      </c>
      <c r="J8" s="7">
        <f t="shared" si="1"/>
        <v>0</v>
      </c>
      <c r="K8" s="11"/>
      <c r="L8" s="12"/>
      <c r="M8" s="3" t="s">
        <v>97</v>
      </c>
      <c r="N8" s="3">
        <v>44</v>
      </c>
      <c r="O8" s="3">
        <v>1.66</v>
      </c>
    </row>
    <row r="9" spans="1:15" ht="39.6" x14ac:dyDescent="0.3">
      <c r="A9" s="3">
        <v>8</v>
      </c>
      <c r="B9" s="2" t="s">
        <v>241</v>
      </c>
      <c r="C9" s="3" t="s">
        <v>242</v>
      </c>
      <c r="D9" s="2">
        <v>110.88</v>
      </c>
      <c r="E9" s="3" t="s">
        <v>102</v>
      </c>
      <c r="F9" s="4">
        <v>0</v>
      </c>
      <c r="G9" s="4">
        <v>0</v>
      </c>
      <c r="H9" s="4"/>
      <c r="I9" s="7">
        <f t="shared" si="0"/>
        <v>0</v>
      </c>
      <c r="J9" s="7">
        <f t="shared" si="1"/>
        <v>0</v>
      </c>
      <c r="K9" s="11"/>
      <c r="L9" s="12" t="s">
        <v>243</v>
      </c>
      <c r="M9" s="3" t="s">
        <v>47</v>
      </c>
      <c r="N9" s="3">
        <v>44</v>
      </c>
      <c r="O9" s="3">
        <v>0.35</v>
      </c>
    </row>
    <row r="10" spans="1:15" x14ac:dyDescent="0.3">
      <c r="A10" s="9"/>
      <c r="B10" s="9"/>
      <c r="C10" s="9" t="s">
        <v>61</v>
      </c>
      <c r="D10" s="9"/>
      <c r="E10" s="9"/>
      <c r="F10" s="9"/>
      <c r="G10" s="9"/>
      <c r="H10" s="9"/>
      <c r="I10" s="13">
        <f>ROUND(SUM(I2:I9),0)</f>
        <v>0</v>
      </c>
      <c r="J10" s="13">
        <f>ROUND(SUM(J2:J9),0)</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
  <sheetViews>
    <sheetView workbookViewId="0">
      <selection activeCell="C12" sqref="C12"/>
    </sheetView>
  </sheetViews>
  <sheetFormatPr defaultRowHeight="14.4" x14ac:dyDescent="0.3"/>
  <cols>
    <col min="1" max="1" width="30.6640625" customWidth="1"/>
    <col min="2" max="2" width="8.6640625" customWidth="1"/>
    <col min="3" max="4" width="12.6640625" customWidth="1"/>
    <col min="6" max="6" width="12" bestFit="1" customWidth="1"/>
  </cols>
  <sheetData>
    <row r="1" spans="1:4" x14ac:dyDescent="0.3">
      <c r="A1" s="24"/>
      <c r="B1" s="24"/>
      <c r="C1" s="24"/>
      <c r="D1" s="24"/>
    </row>
    <row r="3" spans="1:4" ht="17.399999999999999" x14ac:dyDescent="0.3">
      <c r="A3" s="25" t="s">
        <v>339</v>
      </c>
      <c r="B3" s="25"/>
      <c r="C3" s="25"/>
      <c r="D3" s="25"/>
    </row>
    <row r="4" spans="1:4" x14ac:dyDescent="0.3">
      <c r="A4" s="1" t="s">
        <v>24</v>
      </c>
      <c r="B4" s="6"/>
      <c r="C4" s="6" t="s">
        <v>25</v>
      </c>
      <c r="D4" s="6" t="s">
        <v>26</v>
      </c>
    </row>
    <row r="5" spans="1:4" x14ac:dyDescent="0.3">
      <c r="A5" s="3" t="s">
        <v>340</v>
      </c>
      <c r="C5" s="7">
        <f>'Munkanem összesítő'!C24</f>
        <v>0</v>
      </c>
      <c r="D5" s="7">
        <f>'Munkanem összesítő'!D24</f>
        <v>0</v>
      </c>
    </row>
    <row r="6" spans="1:4" x14ac:dyDescent="0.3">
      <c r="A6" s="3" t="s">
        <v>341</v>
      </c>
      <c r="C6" s="26">
        <f>ROUND(C5+D5,0)</f>
        <v>0</v>
      </c>
      <c r="D6" s="26"/>
    </row>
    <row r="7" spans="1:4" x14ac:dyDescent="0.3">
      <c r="A7" s="3" t="s">
        <v>342</v>
      </c>
      <c r="B7" s="8">
        <v>0</v>
      </c>
      <c r="C7" s="26">
        <f>ROUND(C6*B7,0)</f>
        <v>0</v>
      </c>
      <c r="D7" s="26"/>
    </row>
    <row r="8" spans="1:4" x14ac:dyDescent="0.3">
      <c r="A8" s="9" t="s">
        <v>343</v>
      </c>
      <c r="B8" s="9"/>
      <c r="C8" s="27">
        <f>ROUND(C7+C6,0)</f>
        <v>0</v>
      </c>
      <c r="D8" s="27"/>
    </row>
  </sheetData>
  <mergeCells count="5">
    <mergeCell ref="A1:D1"/>
    <mergeCell ref="A3:D3"/>
    <mergeCell ref="C6:D6"/>
    <mergeCell ref="C7:D7"/>
    <mergeCell ref="C8:D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7"/>
  <sheetViews>
    <sheetView zoomScale="80" zoomScaleNormal="80" workbookViewId="0">
      <selection activeCell="F2" sqref="F2:F6"/>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92.4" x14ac:dyDescent="0.3">
      <c r="A2" s="3">
        <v>1</v>
      </c>
      <c r="B2" s="2" t="s">
        <v>246</v>
      </c>
      <c r="C2" s="3" t="s">
        <v>247</v>
      </c>
      <c r="D2" s="2">
        <v>1</v>
      </c>
      <c r="E2" s="3" t="s">
        <v>45</v>
      </c>
      <c r="F2" s="4"/>
      <c r="G2" s="4">
        <v>0</v>
      </c>
      <c r="H2" s="4"/>
      <c r="I2" s="7">
        <f>ROUND(F2*D2,0)</f>
        <v>0</v>
      </c>
      <c r="J2" s="7">
        <f>ROUND((G2+H2)*D2,0)</f>
        <v>0</v>
      </c>
      <c r="K2" s="11"/>
      <c r="L2" s="12"/>
      <c r="M2" s="3" t="s">
        <v>97</v>
      </c>
      <c r="N2" s="3">
        <v>45</v>
      </c>
      <c r="O2" s="3">
        <v>0.88</v>
      </c>
    </row>
    <row r="3" spans="1:15" ht="105.6" x14ac:dyDescent="0.3">
      <c r="A3" s="3">
        <v>2</v>
      </c>
      <c r="B3" s="2" t="s">
        <v>248</v>
      </c>
      <c r="C3" s="3" t="s">
        <v>249</v>
      </c>
      <c r="D3" s="2">
        <v>2</v>
      </c>
      <c r="E3" s="3" t="s">
        <v>45</v>
      </c>
      <c r="F3" s="4"/>
      <c r="G3" s="4">
        <v>0</v>
      </c>
      <c r="H3" s="4"/>
      <c r="I3" s="7">
        <f>ROUND(F3*D3,0)</f>
        <v>0</v>
      </c>
      <c r="J3" s="7">
        <f>ROUND((G3+H3)*D3,0)</f>
        <v>0</v>
      </c>
      <c r="K3" s="11"/>
      <c r="L3" s="12"/>
      <c r="M3" s="3" t="s">
        <v>97</v>
      </c>
      <c r="N3" s="3">
        <v>45</v>
      </c>
      <c r="O3" s="3">
        <v>0.27</v>
      </c>
    </row>
    <row r="4" spans="1:15" ht="26.4" x14ac:dyDescent="0.3">
      <c r="A4" s="3">
        <v>3</v>
      </c>
      <c r="B4" s="2" t="s">
        <v>250</v>
      </c>
      <c r="C4" s="3" t="s">
        <v>251</v>
      </c>
      <c r="D4" s="2">
        <v>2</v>
      </c>
      <c r="E4" s="3" t="s">
        <v>45</v>
      </c>
      <c r="F4" s="4"/>
      <c r="G4" s="4">
        <v>0</v>
      </c>
      <c r="H4" s="4"/>
      <c r="I4" s="7">
        <f>ROUND(F4*D4,0)</f>
        <v>0</v>
      </c>
      <c r="J4" s="7">
        <f>ROUND((G4+H4)*D4,0)</f>
        <v>0</v>
      </c>
      <c r="K4" s="11"/>
      <c r="L4" s="12"/>
      <c r="M4" s="3" t="s">
        <v>142</v>
      </c>
      <c r="N4" s="3">
        <v>45</v>
      </c>
      <c r="O4" s="3">
        <v>0.3</v>
      </c>
    </row>
    <row r="5" spans="1:15" s="21" customFormat="1" ht="66" x14ac:dyDescent="0.3">
      <c r="A5" s="15">
        <v>4</v>
      </c>
      <c r="B5" s="16" t="s">
        <v>388</v>
      </c>
      <c r="C5" s="15" t="s">
        <v>389</v>
      </c>
      <c r="D5" s="16">
        <v>1</v>
      </c>
      <c r="E5" s="15" t="s">
        <v>45</v>
      </c>
      <c r="F5" s="17"/>
      <c r="G5" s="4">
        <v>0</v>
      </c>
      <c r="H5" s="17"/>
      <c r="I5" s="18">
        <f t="shared" ref="I5:I6" si="0">ROUND(F5*D5,0)</f>
        <v>0</v>
      </c>
      <c r="J5" s="18">
        <f t="shared" ref="J5:J6" si="1">ROUND((G5+H5)*D5,0)</f>
        <v>0</v>
      </c>
      <c r="K5" s="19"/>
      <c r="L5" s="20"/>
      <c r="M5" s="15" t="s">
        <v>97</v>
      </c>
      <c r="N5" s="15">
        <v>45</v>
      </c>
      <c r="O5" s="15">
        <v>7.4</v>
      </c>
    </row>
    <row r="6" spans="1:15" s="21" customFormat="1" ht="158.4" x14ac:dyDescent="0.3">
      <c r="A6" s="15">
        <v>5</v>
      </c>
      <c r="B6" s="16" t="s">
        <v>390</v>
      </c>
      <c r="C6" s="15" t="s">
        <v>391</v>
      </c>
      <c r="D6" s="16">
        <v>2</v>
      </c>
      <c r="E6" s="15" t="s">
        <v>45</v>
      </c>
      <c r="F6" s="17"/>
      <c r="G6" s="4">
        <v>0</v>
      </c>
      <c r="H6" s="17"/>
      <c r="I6" s="18">
        <f t="shared" si="0"/>
        <v>0</v>
      </c>
      <c r="J6" s="18">
        <f t="shared" si="1"/>
        <v>0</v>
      </c>
      <c r="K6" s="19"/>
      <c r="L6" s="20" t="s">
        <v>392</v>
      </c>
      <c r="M6" s="15" t="s">
        <v>47</v>
      </c>
      <c r="N6" s="15">
        <v>45</v>
      </c>
      <c r="O6" s="15">
        <v>0.88</v>
      </c>
    </row>
    <row r="7" spans="1:15" x14ac:dyDescent="0.3">
      <c r="A7" s="9"/>
      <c r="B7" s="9"/>
      <c r="C7" s="9" t="s">
        <v>61</v>
      </c>
      <c r="D7" s="9"/>
      <c r="E7" s="9"/>
      <c r="F7" s="9"/>
      <c r="G7" s="9"/>
      <c r="H7" s="9"/>
      <c r="I7" s="13">
        <f>ROUND(SUM(I2:I6),0)</f>
        <v>0</v>
      </c>
      <c r="J7" s="13">
        <f>ROUND(SUM(J2:J6),0)</f>
        <v>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6"/>
  <sheetViews>
    <sheetView zoomScale="70" zoomScaleNormal="70" workbookViewId="0">
      <selection activeCell="F2" sqref="F2:F5"/>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92.4" x14ac:dyDescent="0.3">
      <c r="A2" s="3">
        <v>1</v>
      </c>
      <c r="B2" s="2" t="s">
        <v>254</v>
      </c>
      <c r="C2" s="3" t="s">
        <v>255</v>
      </c>
      <c r="D2" s="2">
        <v>1926.2</v>
      </c>
      <c r="E2" s="3" t="s">
        <v>102</v>
      </c>
      <c r="F2" s="4"/>
      <c r="G2" s="4">
        <v>0</v>
      </c>
      <c r="H2" s="4"/>
      <c r="I2" s="7">
        <f>ROUND(F2*D2,0)</f>
        <v>0</v>
      </c>
      <c r="J2" s="7">
        <f>ROUND((G2+H2)*D2,0)</f>
        <v>0</v>
      </c>
      <c r="K2" s="11"/>
      <c r="L2" s="12" t="s">
        <v>256</v>
      </c>
      <c r="M2" s="3" t="s">
        <v>47</v>
      </c>
      <c r="N2" s="3">
        <v>47</v>
      </c>
      <c r="O2" s="3">
        <v>0.21</v>
      </c>
    </row>
    <row r="3" spans="1:15" ht="52.8" x14ac:dyDescent="0.3">
      <c r="A3" s="3">
        <v>2</v>
      </c>
      <c r="B3" s="2" t="s">
        <v>257</v>
      </c>
      <c r="C3" s="3" t="s">
        <v>258</v>
      </c>
      <c r="D3" s="2">
        <v>5.61</v>
      </c>
      <c r="E3" s="3" t="s">
        <v>259</v>
      </c>
      <c r="F3" s="4"/>
      <c r="G3" s="4">
        <v>0</v>
      </c>
      <c r="H3" s="4"/>
      <c r="I3" s="7">
        <f>ROUND(F3*D3,0)</f>
        <v>0</v>
      </c>
      <c r="J3" s="7">
        <f>ROUND((G3+H3)*D3,0)</f>
        <v>0</v>
      </c>
      <c r="K3" s="11"/>
      <c r="L3" s="12" t="s">
        <v>260</v>
      </c>
      <c r="M3" s="3" t="s">
        <v>47</v>
      </c>
      <c r="N3" s="3">
        <v>47</v>
      </c>
      <c r="O3" s="3">
        <v>8.76</v>
      </c>
    </row>
    <row r="4" spans="1:15" ht="92.4" x14ac:dyDescent="0.3">
      <c r="A4" s="3">
        <v>3</v>
      </c>
      <c r="B4" s="2" t="s">
        <v>261</v>
      </c>
      <c r="C4" s="3" t="s">
        <v>262</v>
      </c>
      <c r="D4" s="2">
        <v>1926.2</v>
      </c>
      <c r="E4" s="3" t="s">
        <v>102</v>
      </c>
      <c r="F4" s="4"/>
      <c r="G4" s="4">
        <v>0</v>
      </c>
      <c r="H4" s="4"/>
      <c r="I4" s="7">
        <f>ROUND(F4*D4,0)</f>
        <v>0</v>
      </c>
      <c r="J4" s="7">
        <f>ROUND((G4+H4)*D4,0)</f>
        <v>0</v>
      </c>
      <c r="K4" s="11"/>
      <c r="L4" s="12" t="s">
        <v>263</v>
      </c>
      <c r="M4" s="3" t="s">
        <v>47</v>
      </c>
      <c r="N4" s="3">
        <v>47</v>
      </c>
      <c r="O4" s="3">
        <v>0.16</v>
      </c>
    </row>
    <row r="5" spans="1:15" ht="105.6" x14ac:dyDescent="0.3">
      <c r="A5" s="3">
        <v>4</v>
      </c>
      <c r="B5" s="2" t="s">
        <v>264</v>
      </c>
      <c r="C5" s="3" t="s">
        <v>265</v>
      </c>
      <c r="D5" s="2">
        <v>1926.2</v>
      </c>
      <c r="E5" s="3" t="s">
        <v>102</v>
      </c>
      <c r="F5" s="4"/>
      <c r="G5" s="4">
        <v>0</v>
      </c>
      <c r="H5" s="4"/>
      <c r="I5" s="7">
        <f>ROUND(F5*D5,0)</f>
        <v>0</v>
      </c>
      <c r="J5" s="7">
        <f>ROUND((G5+H5)*D5,0)</f>
        <v>0</v>
      </c>
      <c r="K5" s="11"/>
      <c r="L5" s="12" t="s">
        <v>266</v>
      </c>
      <c r="M5" s="3" t="s">
        <v>47</v>
      </c>
      <c r="N5" s="3">
        <v>47</v>
      </c>
      <c r="O5" s="3">
        <v>0.23</v>
      </c>
    </row>
    <row r="6" spans="1:15" x14ac:dyDescent="0.3">
      <c r="A6" s="9"/>
      <c r="B6" s="9"/>
      <c r="C6" s="9" t="s">
        <v>61</v>
      </c>
      <c r="D6" s="9"/>
      <c r="E6" s="9"/>
      <c r="F6" s="9"/>
      <c r="G6" s="9"/>
      <c r="H6" s="9"/>
      <c r="I6" s="13">
        <f>ROUND(SUM(I2:I5),0)</f>
        <v>0</v>
      </c>
      <c r="J6" s="13">
        <f>ROUND(SUM(J2:J5),0)</f>
        <v>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29"/>
  <sheetViews>
    <sheetView topLeftCell="C25" zoomScale="70" zoomScaleNormal="70" workbookViewId="0">
      <selection activeCell="F28" sqref="F3:F28"/>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9" width="12.6640625" customWidth="1"/>
    <col min="10" max="10" width="11" bestFit="1" customWidth="1"/>
    <col min="11"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39.6" x14ac:dyDescent="0.3">
      <c r="A2" s="3">
        <v>1</v>
      </c>
      <c r="B2" s="2" t="s">
        <v>269</v>
      </c>
      <c r="C2" s="3" t="s">
        <v>270</v>
      </c>
      <c r="D2" s="2">
        <v>6</v>
      </c>
      <c r="E2" s="3" t="s">
        <v>45</v>
      </c>
      <c r="F2" s="4">
        <v>0</v>
      </c>
      <c r="G2" s="4">
        <v>0</v>
      </c>
      <c r="H2" s="4"/>
      <c r="I2" s="7">
        <f t="shared" ref="I2:I28" si="0">ROUND(F2*D2,0)</f>
        <v>0</v>
      </c>
      <c r="J2" s="7">
        <f t="shared" ref="J2:J28" si="1">ROUND((G2+H2)*D2,0)</f>
        <v>0</v>
      </c>
      <c r="K2" s="11"/>
      <c r="L2" s="12"/>
      <c r="M2" s="3" t="s">
        <v>97</v>
      </c>
      <c r="N2" s="3">
        <v>48</v>
      </c>
      <c r="O2" s="3">
        <v>0.2</v>
      </c>
    </row>
    <row r="3" spans="1:15" ht="39.6" x14ac:dyDescent="0.3">
      <c r="A3" s="3">
        <v>2</v>
      </c>
      <c r="B3" s="2" t="s">
        <v>271</v>
      </c>
      <c r="C3" s="3" t="s">
        <v>272</v>
      </c>
      <c r="D3" s="2">
        <v>14</v>
      </c>
      <c r="E3" s="3" t="s">
        <v>45</v>
      </c>
      <c r="F3" s="4"/>
      <c r="G3" s="4">
        <v>0</v>
      </c>
      <c r="H3" s="4"/>
      <c r="I3" s="7">
        <f t="shared" si="0"/>
        <v>0</v>
      </c>
      <c r="J3" s="7">
        <f t="shared" si="1"/>
        <v>0</v>
      </c>
      <c r="K3" s="11"/>
      <c r="L3" s="12"/>
      <c r="M3" s="3"/>
      <c r="N3" s="3">
        <v>48</v>
      </c>
      <c r="O3" s="3">
        <v>0.53</v>
      </c>
    </row>
    <row r="4" spans="1:15" ht="52.8" x14ac:dyDescent="0.3">
      <c r="A4" s="3">
        <v>3</v>
      </c>
      <c r="B4" s="2" t="s">
        <v>273</v>
      </c>
      <c r="C4" s="3" t="s">
        <v>274</v>
      </c>
      <c r="D4" s="2">
        <v>6</v>
      </c>
      <c r="E4" s="3" t="s">
        <v>45</v>
      </c>
      <c r="F4" s="4"/>
      <c r="G4" s="4">
        <v>0</v>
      </c>
      <c r="H4" s="4"/>
      <c r="I4" s="7">
        <f t="shared" si="0"/>
        <v>0</v>
      </c>
      <c r="J4" s="7">
        <f t="shared" si="1"/>
        <v>0</v>
      </c>
      <c r="K4" s="11"/>
      <c r="L4" s="12" t="s">
        <v>275</v>
      </c>
      <c r="M4" s="3" t="s">
        <v>47</v>
      </c>
      <c r="N4" s="3">
        <v>48</v>
      </c>
      <c r="O4" s="3">
        <v>0.06</v>
      </c>
    </row>
    <row r="5" spans="1:15" ht="39.6" x14ac:dyDescent="0.3">
      <c r="A5" s="3">
        <v>4</v>
      </c>
      <c r="B5" s="2" t="s">
        <v>276</v>
      </c>
      <c r="C5" s="3" t="s">
        <v>277</v>
      </c>
      <c r="D5" s="2">
        <v>115.2</v>
      </c>
      <c r="E5" s="3" t="s">
        <v>87</v>
      </c>
      <c r="F5" s="4"/>
      <c r="G5" s="4">
        <v>0</v>
      </c>
      <c r="H5" s="4"/>
      <c r="I5" s="7">
        <f t="shared" si="0"/>
        <v>0</v>
      </c>
      <c r="J5" s="7">
        <f t="shared" si="1"/>
        <v>0</v>
      </c>
      <c r="K5" s="11"/>
      <c r="L5" s="12" t="s">
        <v>278</v>
      </c>
      <c r="M5" s="3" t="s">
        <v>47</v>
      </c>
      <c r="N5" s="3">
        <v>48</v>
      </c>
      <c r="O5" s="3">
        <v>0.03</v>
      </c>
    </row>
    <row r="6" spans="1:15" ht="171.6" x14ac:dyDescent="0.3">
      <c r="A6" s="3">
        <v>5</v>
      </c>
      <c r="B6" s="2" t="s">
        <v>279</v>
      </c>
      <c r="C6" s="3" t="s">
        <v>280</v>
      </c>
      <c r="D6" s="2">
        <v>112.5</v>
      </c>
      <c r="E6" s="3" t="s">
        <v>87</v>
      </c>
      <c r="F6" s="4"/>
      <c r="G6" s="4">
        <v>0</v>
      </c>
      <c r="H6" s="4"/>
      <c r="I6" s="7">
        <f t="shared" si="0"/>
        <v>0</v>
      </c>
      <c r="J6" s="7">
        <f t="shared" si="1"/>
        <v>0</v>
      </c>
      <c r="K6" s="11"/>
      <c r="L6" s="12" t="s">
        <v>281</v>
      </c>
      <c r="M6" s="3" t="s">
        <v>47</v>
      </c>
      <c r="N6" s="3">
        <v>48</v>
      </c>
      <c r="O6" s="3">
        <v>0.22</v>
      </c>
    </row>
    <row r="7" spans="1:15" ht="79.2" x14ac:dyDescent="0.3">
      <c r="A7" s="3">
        <v>6</v>
      </c>
      <c r="B7" s="2" t="s">
        <v>282</v>
      </c>
      <c r="C7" s="3" t="s">
        <v>283</v>
      </c>
      <c r="D7" s="2">
        <v>770</v>
      </c>
      <c r="E7" s="3" t="s">
        <v>102</v>
      </c>
      <c r="F7" s="4"/>
      <c r="G7" s="4">
        <v>0</v>
      </c>
      <c r="H7" s="4"/>
      <c r="I7" s="7">
        <f t="shared" si="0"/>
        <v>0</v>
      </c>
      <c r="J7" s="7">
        <f t="shared" si="1"/>
        <v>0</v>
      </c>
      <c r="K7" s="11"/>
      <c r="L7" s="12" t="s">
        <v>284</v>
      </c>
      <c r="M7" s="3" t="s">
        <v>47</v>
      </c>
      <c r="N7" s="3">
        <v>48</v>
      </c>
      <c r="O7" s="3">
        <v>0.15</v>
      </c>
    </row>
    <row r="8" spans="1:15" ht="92.4" x14ac:dyDescent="0.3">
      <c r="A8" s="3">
        <v>7</v>
      </c>
      <c r="B8" s="2" t="s">
        <v>285</v>
      </c>
      <c r="C8" s="3" t="s">
        <v>286</v>
      </c>
      <c r="D8" s="2">
        <v>3080</v>
      </c>
      <c r="E8" s="3" t="s">
        <v>45</v>
      </c>
      <c r="F8" s="4"/>
      <c r="G8" s="4">
        <v>0</v>
      </c>
      <c r="H8" s="4"/>
      <c r="I8" s="7">
        <f t="shared" si="0"/>
        <v>0</v>
      </c>
      <c r="J8" s="7">
        <f t="shared" si="1"/>
        <v>0</v>
      </c>
      <c r="K8" s="11"/>
      <c r="L8" s="12" t="s">
        <v>287</v>
      </c>
      <c r="M8" s="3" t="s">
        <v>47</v>
      </c>
      <c r="N8" s="3">
        <v>48</v>
      </c>
      <c r="O8" s="3">
        <v>0.03</v>
      </c>
    </row>
    <row r="9" spans="1:15" ht="171.6" x14ac:dyDescent="0.3">
      <c r="A9" s="3">
        <v>8</v>
      </c>
      <c r="B9" s="2" t="s">
        <v>288</v>
      </c>
      <c r="C9" s="3" t="s">
        <v>289</v>
      </c>
      <c r="D9" s="2">
        <v>1859.8</v>
      </c>
      <c r="E9" s="3" t="s">
        <v>102</v>
      </c>
      <c r="F9" s="4"/>
      <c r="G9" s="4">
        <v>0</v>
      </c>
      <c r="H9" s="4"/>
      <c r="I9" s="7">
        <f t="shared" si="0"/>
        <v>0</v>
      </c>
      <c r="J9" s="7">
        <f t="shared" si="1"/>
        <v>0</v>
      </c>
      <c r="K9" s="11" t="s">
        <v>290</v>
      </c>
      <c r="L9" s="12"/>
      <c r="M9" s="3"/>
      <c r="N9" s="3">
        <v>48</v>
      </c>
      <c r="O9" s="3">
        <v>3.2</v>
      </c>
    </row>
    <row r="10" spans="1:15" ht="92.4" x14ac:dyDescent="0.3">
      <c r="A10" s="3">
        <v>9</v>
      </c>
      <c r="B10" s="2" t="s">
        <v>291</v>
      </c>
      <c r="C10" s="3" t="s">
        <v>292</v>
      </c>
      <c r="D10" s="2">
        <v>99</v>
      </c>
      <c r="E10" s="3" t="s">
        <v>102</v>
      </c>
      <c r="F10" s="4"/>
      <c r="G10" s="4">
        <v>0</v>
      </c>
      <c r="H10" s="4"/>
      <c r="I10" s="7">
        <f t="shared" si="0"/>
        <v>0</v>
      </c>
      <c r="J10" s="7">
        <f t="shared" si="1"/>
        <v>0</v>
      </c>
      <c r="K10" s="11" t="s">
        <v>293</v>
      </c>
      <c r="L10" s="12" t="s">
        <v>294</v>
      </c>
      <c r="M10" s="3" t="s">
        <v>47</v>
      </c>
      <c r="N10" s="3">
        <v>48</v>
      </c>
      <c r="O10" s="3">
        <v>0.32</v>
      </c>
    </row>
    <row r="11" spans="1:15" ht="92.4" x14ac:dyDescent="0.3">
      <c r="A11" s="3">
        <v>10</v>
      </c>
      <c r="B11" s="2" t="s">
        <v>295</v>
      </c>
      <c r="C11" s="3" t="s">
        <v>296</v>
      </c>
      <c r="D11" s="2">
        <v>33</v>
      </c>
      <c r="E11" s="3" t="s">
        <v>102</v>
      </c>
      <c r="F11" s="4"/>
      <c r="G11" s="4">
        <v>0</v>
      </c>
      <c r="H11" s="4"/>
      <c r="I11" s="7">
        <f t="shared" si="0"/>
        <v>0</v>
      </c>
      <c r="J11" s="7">
        <f t="shared" si="1"/>
        <v>0</v>
      </c>
      <c r="K11" s="11" t="s">
        <v>297</v>
      </c>
      <c r="L11" s="12" t="s">
        <v>298</v>
      </c>
      <c r="M11" s="3" t="s">
        <v>47</v>
      </c>
      <c r="N11" s="3">
        <v>48</v>
      </c>
      <c r="O11" s="3">
        <v>0.32</v>
      </c>
    </row>
    <row r="12" spans="1:15" ht="158.4" x14ac:dyDescent="0.3">
      <c r="A12" s="3">
        <v>11</v>
      </c>
      <c r="B12" s="2" t="s">
        <v>299</v>
      </c>
      <c r="C12" s="3" t="s">
        <v>300</v>
      </c>
      <c r="D12" s="2">
        <v>770</v>
      </c>
      <c r="E12" s="3" t="s">
        <v>102</v>
      </c>
      <c r="F12" s="4"/>
      <c r="G12" s="4">
        <v>0</v>
      </c>
      <c r="H12" s="4"/>
      <c r="I12" s="7">
        <f t="shared" si="0"/>
        <v>0</v>
      </c>
      <c r="J12" s="7">
        <f t="shared" si="1"/>
        <v>0</v>
      </c>
      <c r="K12" s="11"/>
      <c r="L12" s="12" t="s">
        <v>301</v>
      </c>
      <c r="M12" s="3" t="s">
        <v>47</v>
      </c>
      <c r="N12" s="3">
        <v>48</v>
      </c>
      <c r="O12" s="3">
        <v>0.27</v>
      </c>
    </row>
    <row r="13" spans="1:15" ht="118.8" x14ac:dyDescent="0.3">
      <c r="A13" s="3">
        <v>12</v>
      </c>
      <c r="B13" s="2" t="s">
        <v>302</v>
      </c>
      <c r="C13" s="3" t="s">
        <v>303</v>
      </c>
      <c r="D13" s="2">
        <v>144.4</v>
      </c>
      <c r="E13" s="3" t="s">
        <v>87</v>
      </c>
      <c r="F13" s="4"/>
      <c r="G13" s="4">
        <v>0</v>
      </c>
      <c r="H13" s="4"/>
      <c r="I13" s="7">
        <f t="shared" si="0"/>
        <v>0</v>
      </c>
      <c r="J13" s="7">
        <f t="shared" si="1"/>
        <v>0</v>
      </c>
      <c r="K13" s="11"/>
      <c r="L13" s="12"/>
      <c r="M13" s="3" t="s">
        <v>97</v>
      </c>
      <c r="N13" s="3">
        <v>48</v>
      </c>
      <c r="O13" s="3">
        <v>0.45</v>
      </c>
    </row>
    <row r="14" spans="1:15" ht="118.8" x14ac:dyDescent="0.3">
      <c r="A14" s="3">
        <v>13</v>
      </c>
      <c r="B14" s="2" t="s">
        <v>304</v>
      </c>
      <c r="C14" s="3" t="s">
        <v>305</v>
      </c>
      <c r="D14" s="2">
        <v>770</v>
      </c>
      <c r="E14" s="3" t="s">
        <v>102</v>
      </c>
      <c r="F14" s="4"/>
      <c r="G14" s="4">
        <v>0</v>
      </c>
      <c r="H14" s="4"/>
      <c r="I14" s="7">
        <f t="shared" si="0"/>
        <v>0</v>
      </c>
      <c r="J14" s="7">
        <f t="shared" si="1"/>
        <v>0</v>
      </c>
      <c r="K14" s="11"/>
      <c r="L14" s="12" t="s">
        <v>306</v>
      </c>
      <c r="M14" s="3" t="s">
        <v>47</v>
      </c>
      <c r="N14" s="3">
        <v>48</v>
      </c>
      <c r="O14" s="3">
        <v>0.08</v>
      </c>
    </row>
    <row r="15" spans="1:15" ht="132" x14ac:dyDescent="0.3">
      <c r="A15" s="3">
        <v>14</v>
      </c>
      <c r="B15" s="2" t="s">
        <v>307</v>
      </c>
      <c r="C15" s="3" t="s">
        <v>308</v>
      </c>
      <c r="D15" s="2">
        <v>770</v>
      </c>
      <c r="E15" s="3" t="s">
        <v>102</v>
      </c>
      <c r="F15" s="4"/>
      <c r="G15" s="4">
        <v>0</v>
      </c>
      <c r="H15" s="4"/>
      <c r="I15" s="7">
        <f t="shared" si="0"/>
        <v>0</v>
      </c>
      <c r="J15" s="7">
        <f t="shared" si="1"/>
        <v>0</v>
      </c>
      <c r="K15" s="11"/>
      <c r="L15" s="12" t="s">
        <v>309</v>
      </c>
      <c r="M15" s="3" t="s">
        <v>47</v>
      </c>
      <c r="N15" s="3">
        <v>48</v>
      </c>
      <c r="O15" s="3">
        <v>0.27</v>
      </c>
    </row>
    <row r="16" spans="1:15" ht="79.2" x14ac:dyDescent="0.3">
      <c r="A16" s="3">
        <v>15</v>
      </c>
      <c r="B16" s="2" t="s">
        <v>282</v>
      </c>
      <c r="C16" s="3" t="s">
        <v>310</v>
      </c>
      <c r="D16" s="2">
        <v>770</v>
      </c>
      <c r="E16" s="3" t="s">
        <v>102</v>
      </c>
      <c r="F16" s="4"/>
      <c r="G16" s="4">
        <v>0</v>
      </c>
      <c r="H16" s="4"/>
      <c r="I16" s="7">
        <f t="shared" si="0"/>
        <v>0</v>
      </c>
      <c r="J16" s="7">
        <f t="shared" si="1"/>
        <v>0</v>
      </c>
      <c r="K16" s="11"/>
      <c r="L16" s="12"/>
      <c r="M16" s="3" t="s">
        <v>97</v>
      </c>
      <c r="N16" s="3">
        <v>48</v>
      </c>
      <c r="O16" s="3">
        <v>0.15</v>
      </c>
    </row>
    <row r="17" spans="1:15" ht="105.6" x14ac:dyDescent="0.3">
      <c r="A17" s="3">
        <v>16</v>
      </c>
      <c r="B17" s="2" t="s">
        <v>311</v>
      </c>
      <c r="C17" s="3" t="s">
        <v>312</v>
      </c>
      <c r="D17" s="2">
        <v>95.6</v>
      </c>
      <c r="E17" s="3" t="s">
        <v>102</v>
      </c>
      <c r="F17" s="4"/>
      <c r="G17" s="4">
        <v>0</v>
      </c>
      <c r="H17" s="4"/>
      <c r="I17" s="7">
        <f t="shared" si="0"/>
        <v>0</v>
      </c>
      <c r="J17" s="7">
        <f t="shared" si="1"/>
        <v>0</v>
      </c>
      <c r="K17" s="11"/>
      <c r="L17" s="12" t="s">
        <v>313</v>
      </c>
      <c r="M17" s="3" t="s">
        <v>47</v>
      </c>
      <c r="N17" s="3">
        <v>48</v>
      </c>
      <c r="O17" s="3">
        <v>0.26</v>
      </c>
    </row>
    <row r="18" spans="1:15" ht="105.6" x14ac:dyDescent="0.3">
      <c r="A18" s="3">
        <v>17</v>
      </c>
      <c r="B18" s="2" t="s">
        <v>314</v>
      </c>
      <c r="C18" s="3" t="s">
        <v>315</v>
      </c>
      <c r="D18" s="2">
        <v>71.2</v>
      </c>
      <c r="E18" s="3" t="s">
        <v>102</v>
      </c>
      <c r="F18" s="4"/>
      <c r="G18" s="4">
        <v>0</v>
      </c>
      <c r="H18" s="4"/>
      <c r="I18" s="7">
        <f t="shared" si="0"/>
        <v>0</v>
      </c>
      <c r="J18" s="7">
        <f t="shared" si="1"/>
        <v>0</v>
      </c>
      <c r="K18" s="11" t="s">
        <v>316</v>
      </c>
      <c r="L18" s="12" t="s">
        <v>317</v>
      </c>
      <c r="M18" s="3" t="s">
        <v>47</v>
      </c>
      <c r="N18" s="3">
        <v>48</v>
      </c>
      <c r="O18" s="3">
        <v>0.45</v>
      </c>
    </row>
    <row r="19" spans="1:15" s="21" customFormat="1" ht="79.2" x14ac:dyDescent="0.3">
      <c r="A19" s="15">
        <v>18</v>
      </c>
      <c r="B19" s="16" t="s">
        <v>393</v>
      </c>
      <c r="C19" s="15" t="s">
        <v>394</v>
      </c>
      <c r="D19" s="16">
        <v>52.8</v>
      </c>
      <c r="E19" s="15" t="s">
        <v>50</v>
      </c>
      <c r="F19" s="17"/>
      <c r="G19" s="4">
        <v>0</v>
      </c>
      <c r="H19" s="17"/>
      <c r="I19" s="18">
        <f t="shared" si="0"/>
        <v>0</v>
      </c>
      <c r="J19" s="18">
        <f>ROUND((G19+H19)*D19,0)</f>
        <v>0</v>
      </c>
      <c r="K19" s="19"/>
      <c r="L19" s="20" t="s">
        <v>395</v>
      </c>
      <c r="M19" s="15" t="s">
        <v>47</v>
      </c>
      <c r="N19" s="15">
        <v>48</v>
      </c>
      <c r="O19" s="15">
        <v>0.76</v>
      </c>
    </row>
    <row r="20" spans="1:15" s="21" customFormat="1" ht="105.6" x14ac:dyDescent="0.3">
      <c r="A20" s="15">
        <v>19</v>
      </c>
      <c r="B20" s="16" t="s">
        <v>396</v>
      </c>
      <c r="C20" s="15" t="s">
        <v>397</v>
      </c>
      <c r="D20" s="16">
        <v>112.5</v>
      </c>
      <c r="E20" s="15" t="s">
        <v>102</v>
      </c>
      <c r="F20" s="17"/>
      <c r="G20" s="4">
        <v>0</v>
      </c>
      <c r="H20" s="17"/>
      <c r="I20" s="18">
        <f t="shared" si="0"/>
        <v>0</v>
      </c>
      <c r="J20" s="18">
        <f>D20*G20</f>
        <v>0</v>
      </c>
      <c r="K20" s="19" t="s">
        <v>398</v>
      </c>
      <c r="L20" s="20" t="s">
        <v>399</v>
      </c>
      <c r="M20" s="15" t="s">
        <v>47</v>
      </c>
      <c r="N20" s="15">
        <v>48</v>
      </c>
      <c r="O20" s="15">
        <v>0.26</v>
      </c>
    </row>
    <row r="21" spans="1:15" s="21" customFormat="1" ht="92.4" x14ac:dyDescent="0.3">
      <c r="A21" s="15">
        <v>20</v>
      </c>
      <c r="B21" s="16" t="s">
        <v>400</v>
      </c>
      <c r="C21" s="15" t="s">
        <v>401</v>
      </c>
      <c r="D21" s="16">
        <v>112.5</v>
      </c>
      <c r="E21" s="15" t="s">
        <v>102</v>
      </c>
      <c r="F21" s="17"/>
      <c r="G21" s="4">
        <v>0</v>
      </c>
      <c r="H21" s="17"/>
      <c r="I21" s="18">
        <f t="shared" si="0"/>
        <v>0</v>
      </c>
      <c r="J21" s="18">
        <f t="shared" si="1"/>
        <v>0</v>
      </c>
      <c r="K21" s="19" t="s">
        <v>398</v>
      </c>
      <c r="L21" s="20" t="s">
        <v>402</v>
      </c>
      <c r="M21" s="15" t="s">
        <v>47</v>
      </c>
      <c r="N21" s="15">
        <v>48</v>
      </c>
      <c r="O21" s="15">
        <v>0.26</v>
      </c>
    </row>
    <row r="22" spans="1:15" s="21" customFormat="1" ht="132" x14ac:dyDescent="0.3">
      <c r="A22" s="15">
        <v>20</v>
      </c>
      <c r="B22" s="16" t="s">
        <v>403</v>
      </c>
      <c r="C22" s="15" t="s">
        <v>404</v>
      </c>
      <c r="D22" s="16">
        <v>31.36</v>
      </c>
      <c r="E22" s="15" t="s">
        <v>102</v>
      </c>
      <c r="F22" s="17"/>
      <c r="G22" s="4">
        <v>0</v>
      </c>
      <c r="H22" s="17"/>
      <c r="I22" s="18">
        <f t="shared" si="0"/>
        <v>0</v>
      </c>
      <c r="J22" s="18">
        <f t="shared" si="1"/>
        <v>0</v>
      </c>
      <c r="K22" s="19"/>
      <c r="L22" s="20" t="s">
        <v>405</v>
      </c>
      <c r="M22" s="15" t="s">
        <v>47</v>
      </c>
      <c r="N22" s="15">
        <v>48</v>
      </c>
      <c r="O22" s="15">
        <v>0.45</v>
      </c>
    </row>
    <row r="23" spans="1:15" s="21" customFormat="1" ht="92.4" x14ac:dyDescent="0.3">
      <c r="A23" s="15">
        <v>22</v>
      </c>
      <c r="B23" s="16" t="s">
        <v>406</v>
      </c>
      <c r="C23" s="15" t="s">
        <v>407</v>
      </c>
      <c r="D23" s="16">
        <v>12.5</v>
      </c>
      <c r="E23" s="15" t="s">
        <v>102</v>
      </c>
      <c r="F23" s="17"/>
      <c r="G23" s="4">
        <v>0</v>
      </c>
      <c r="H23" s="17"/>
      <c r="I23" s="18">
        <f t="shared" si="0"/>
        <v>0</v>
      </c>
      <c r="J23" s="18">
        <f t="shared" si="1"/>
        <v>0</v>
      </c>
      <c r="K23" s="19" t="s">
        <v>408</v>
      </c>
      <c r="L23" s="20" t="s">
        <v>409</v>
      </c>
      <c r="M23" s="15" t="s">
        <v>47</v>
      </c>
      <c r="N23" s="15">
        <v>48</v>
      </c>
      <c r="O23" s="15">
        <v>0.32</v>
      </c>
    </row>
    <row r="24" spans="1:15" s="21" customFormat="1" ht="118.8" x14ac:dyDescent="0.3">
      <c r="A24" s="15">
        <v>23</v>
      </c>
      <c r="B24" s="16" t="s">
        <v>410</v>
      </c>
      <c r="C24" s="15" t="s">
        <v>411</v>
      </c>
      <c r="D24" s="16">
        <v>112.5</v>
      </c>
      <c r="E24" s="15" t="s">
        <v>102</v>
      </c>
      <c r="F24" s="17"/>
      <c r="G24" s="4">
        <v>0</v>
      </c>
      <c r="H24" s="17"/>
      <c r="I24" s="18">
        <f t="shared" si="0"/>
        <v>0</v>
      </c>
      <c r="J24" s="18">
        <f t="shared" si="1"/>
        <v>0</v>
      </c>
      <c r="K24" s="19"/>
      <c r="L24" s="20"/>
      <c r="M24" s="15"/>
      <c r="N24" s="15">
        <v>48</v>
      </c>
      <c r="O24" s="15">
        <v>0.51</v>
      </c>
    </row>
    <row r="25" spans="1:15" s="21" customFormat="1" ht="52.8" x14ac:dyDescent="0.3">
      <c r="A25" s="15">
        <v>24</v>
      </c>
      <c r="B25" s="16" t="s">
        <v>273</v>
      </c>
      <c r="C25" s="15" t="s">
        <v>274</v>
      </c>
      <c r="D25" s="16">
        <v>6</v>
      </c>
      <c r="E25" s="15" t="s">
        <v>45</v>
      </c>
      <c r="F25" s="17"/>
      <c r="G25" s="4">
        <v>0</v>
      </c>
      <c r="H25" s="17"/>
      <c r="I25" s="18">
        <f t="shared" si="0"/>
        <v>0</v>
      </c>
      <c r="J25" s="18">
        <f t="shared" si="1"/>
        <v>0</v>
      </c>
      <c r="K25" s="19"/>
      <c r="L25" s="20" t="s">
        <v>275</v>
      </c>
      <c r="M25" s="15" t="s">
        <v>47</v>
      </c>
      <c r="N25" s="15">
        <v>48</v>
      </c>
      <c r="O25" s="15">
        <v>0.06</v>
      </c>
    </row>
    <row r="26" spans="1:15" s="21" customFormat="1" ht="118.8" x14ac:dyDescent="0.3">
      <c r="A26" s="15">
        <v>25</v>
      </c>
      <c r="B26" s="16" t="s">
        <v>412</v>
      </c>
      <c r="C26" s="15" t="s">
        <v>413</v>
      </c>
      <c r="D26" s="16">
        <v>6</v>
      </c>
      <c r="E26" s="15" t="s">
        <v>87</v>
      </c>
      <c r="F26" s="17"/>
      <c r="G26" s="4">
        <v>0</v>
      </c>
      <c r="H26" s="17"/>
      <c r="I26" s="18">
        <f t="shared" si="0"/>
        <v>0</v>
      </c>
      <c r="J26" s="18">
        <f t="shared" si="1"/>
        <v>0</v>
      </c>
      <c r="K26" s="19"/>
      <c r="L26" s="20" t="s">
        <v>414</v>
      </c>
      <c r="M26" s="15" t="s">
        <v>47</v>
      </c>
      <c r="N26" s="15">
        <v>48</v>
      </c>
      <c r="O26" s="15">
        <v>0.3</v>
      </c>
    </row>
    <row r="27" spans="1:15" s="21" customFormat="1" ht="79.2" x14ac:dyDescent="0.3">
      <c r="A27" s="15">
        <v>26</v>
      </c>
      <c r="B27" s="16" t="s">
        <v>415</v>
      </c>
      <c r="C27" s="15" t="s">
        <v>416</v>
      </c>
      <c r="D27" s="16">
        <v>6</v>
      </c>
      <c r="E27" s="15" t="s">
        <v>45</v>
      </c>
      <c r="F27" s="17"/>
      <c r="G27" s="4">
        <v>0</v>
      </c>
      <c r="H27" s="17"/>
      <c r="I27" s="18">
        <f t="shared" si="0"/>
        <v>0</v>
      </c>
      <c r="J27" s="18">
        <f t="shared" si="1"/>
        <v>0</v>
      </c>
      <c r="K27" s="19"/>
      <c r="L27" s="20" t="s">
        <v>417</v>
      </c>
      <c r="M27" s="15" t="s">
        <v>47</v>
      </c>
      <c r="N27" s="15">
        <v>48</v>
      </c>
      <c r="O27" s="15">
        <v>0.05</v>
      </c>
    </row>
    <row r="28" spans="1:15" s="21" customFormat="1" ht="118.8" x14ac:dyDescent="0.3">
      <c r="A28" s="15">
        <v>27</v>
      </c>
      <c r="B28" s="16" t="s">
        <v>418</v>
      </c>
      <c r="C28" s="15" t="s">
        <v>419</v>
      </c>
      <c r="D28" s="16">
        <v>336</v>
      </c>
      <c r="E28" s="15" t="s">
        <v>102</v>
      </c>
      <c r="F28" s="17"/>
      <c r="G28" s="4">
        <v>0</v>
      </c>
      <c r="H28" s="17"/>
      <c r="I28" s="18">
        <f t="shared" si="0"/>
        <v>0</v>
      </c>
      <c r="J28" s="18">
        <f t="shared" si="1"/>
        <v>0</v>
      </c>
      <c r="K28" s="19"/>
      <c r="L28" s="20" t="s">
        <v>420</v>
      </c>
      <c r="M28" s="15" t="s">
        <v>47</v>
      </c>
      <c r="N28" s="15">
        <v>48</v>
      </c>
      <c r="O28" s="15">
        <v>0.27</v>
      </c>
    </row>
    <row r="29" spans="1:15" x14ac:dyDescent="0.3">
      <c r="A29" s="9"/>
      <c r="B29" s="9"/>
      <c r="C29" s="9" t="s">
        <v>61</v>
      </c>
      <c r="D29" s="9"/>
      <c r="E29" s="9"/>
      <c r="F29" s="9"/>
      <c r="G29" s="9"/>
      <c r="H29" s="9"/>
      <c r="I29" s="13">
        <f>SUM(I2:I28)</f>
        <v>0</v>
      </c>
      <c r="J29" s="13">
        <f>SUM(J2:J28)</f>
        <v>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4"/>
  <sheetViews>
    <sheetView zoomScale="80" zoomScaleNormal="80" workbookViewId="0">
      <selection activeCell="F2" sqref="F2:F3"/>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118.8" x14ac:dyDescent="0.3">
      <c r="A2" s="3">
        <v>1</v>
      </c>
      <c r="B2" s="2" t="s">
        <v>320</v>
      </c>
      <c r="C2" s="3" t="s">
        <v>321</v>
      </c>
      <c r="D2" s="2">
        <v>115.5</v>
      </c>
      <c r="E2" s="3" t="s">
        <v>87</v>
      </c>
      <c r="F2" s="4"/>
      <c r="G2" s="4">
        <v>0</v>
      </c>
      <c r="H2" s="4"/>
      <c r="I2" s="7">
        <f>ROUND(F2*D2,0)</f>
        <v>0</v>
      </c>
      <c r="J2" s="7">
        <f>ROUND((G2+H2)*D2,0)</f>
        <v>0</v>
      </c>
      <c r="K2" s="11" t="s">
        <v>322</v>
      </c>
      <c r="L2" s="12" t="s">
        <v>323</v>
      </c>
      <c r="M2" s="3" t="s">
        <v>47</v>
      </c>
      <c r="N2" s="3">
        <v>62</v>
      </c>
      <c r="O2" s="3">
        <v>0.57999999999999996</v>
      </c>
    </row>
    <row r="3" spans="1:15" ht="74.25" customHeight="1" x14ac:dyDescent="0.3">
      <c r="A3" s="3">
        <v>2</v>
      </c>
      <c r="B3" s="2" t="s">
        <v>324</v>
      </c>
      <c r="C3" s="3" t="s">
        <v>325</v>
      </c>
      <c r="D3" s="2">
        <v>138.16999999999999</v>
      </c>
      <c r="E3" s="3" t="s">
        <v>102</v>
      </c>
      <c r="F3" s="4"/>
      <c r="G3" s="4">
        <v>0</v>
      </c>
      <c r="H3" s="4"/>
      <c r="I3" s="7">
        <f>ROUND(F3*D3,0)</f>
        <v>0</v>
      </c>
      <c r="J3" s="7">
        <f>ROUND((G3+H3)*D3,0)</f>
        <v>0</v>
      </c>
      <c r="K3" s="11" t="s">
        <v>322</v>
      </c>
      <c r="L3" s="12" t="s">
        <v>326</v>
      </c>
      <c r="M3" s="3" t="s">
        <v>47</v>
      </c>
      <c r="N3" s="3">
        <v>62</v>
      </c>
      <c r="O3" s="3">
        <v>0.7</v>
      </c>
    </row>
    <row r="4" spans="1:15" x14ac:dyDescent="0.3">
      <c r="A4" s="9"/>
      <c r="B4" s="9"/>
      <c r="C4" s="9" t="s">
        <v>61</v>
      </c>
      <c r="D4" s="9"/>
      <c r="E4" s="9"/>
      <c r="F4" s="9"/>
      <c r="G4" s="9"/>
      <c r="H4" s="9"/>
      <c r="I4" s="13">
        <f>ROUND(SUM(I2:I3),0)</f>
        <v>0</v>
      </c>
      <c r="J4" s="13">
        <f>ROUND(SUM(J2:J3),0)</f>
        <v>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3"/>
  <sheetViews>
    <sheetView zoomScale="80" zoomScaleNormal="80" workbookViewId="0">
      <selection activeCell="F2" sqref="F2:G2"/>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26.4" x14ac:dyDescent="0.3">
      <c r="A2" s="3">
        <v>1</v>
      </c>
      <c r="B2" s="2" t="s">
        <v>329</v>
      </c>
      <c r="C2" s="3" t="s">
        <v>330</v>
      </c>
      <c r="D2" s="2">
        <v>16.5</v>
      </c>
      <c r="E2" s="3" t="s">
        <v>87</v>
      </c>
      <c r="F2" s="4"/>
      <c r="G2" s="4"/>
      <c r="H2" s="4">
        <v>0</v>
      </c>
      <c r="I2" s="7">
        <f>ROUND(F2*D2,0)</f>
        <v>0</v>
      </c>
      <c r="J2" s="7">
        <f>ROUND((G2+H2)*D2,0)</f>
        <v>0</v>
      </c>
      <c r="K2" s="11"/>
      <c r="L2" s="12"/>
      <c r="M2" s="3" t="s">
        <v>97</v>
      </c>
      <c r="N2" s="3">
        <v>66</v>
      </c>
      <c r="O2" s="3">
        <v>0.61</v>
      </c>
    </row>
    <row r="3" spans="1:15" x14ac:dyDescent="0.3">
      <c r="A3" s="9"/>
      <c r="B3" s="9"/>
      <c r="C3" s="9" t="s">
        <v>61</v>
      </c>
      <c r="D3" s="9"/>
      <c r="E3" s="9"/>
      <c r="F3" s="9"/>
      <c r="G3" s="9"/>
      <c r="H3" s="9"/>
      <c r="I3" s="13">
        <f>ROUND(SUM(I2:I2),0)</f>
        <v>0</v>
      </c>
      <c r="J3" s="13">
        <f>ROUND(SUM(J2:J2),0)</f>
        <v>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6"/>
  <sheetViews>
    <sheetView tabSelected="1" topLeftCell="C1" workbookViewId="0">
      <selection activeCell="F4" sqref="F2:F4"/>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66" x14ac:dyDescent="0.3">
      <c r="A2" s="3">
        <v>1</v>
      </c>
      <c r="B2" s="2" t="s">
        <v>333</v>
      </c>
      <c r="C2" s="3" t="s">
        <v>334</v>
      </c>
      <c r="D2" s="2">
        <v>1</v>
      </c>
      <c r="E2" s="3" t="s">
        <v>335</v>
      </c>
      <c r="F2" s="4"/>
      <c r="G2" s="4">
        <v>0</v>
      </c>
      <c r="H2" s="4"/>
      <c r="I2" s="7">
        <f>ROUND(F2*D2,0)</f>
        <v>0</v>
      </c>
      <c r="J2" s="7">
        <f>ROUND((G2+H2)*D2,0)</f>
        <v>0</v>
      </c>
      <c r="K2" s="11"/>
      <c r="L2" s="12"/>
      <c r="M2" s="3" t="s">
        <v>142</v>
      </c>
      <c r="N2" s="3">
        <v>92</v>
      </c>
      <c r="O2" s="3">
        <v>52</v>
      </c>
    </row>
    <row r="3" spans="1:15" ht="26.4" x14ac:dyDescent="0.3">
      <c r="A3" s="3">
        <v>2</v>
      </c>
      <c r="B3" s="2" t="s">
        <v>336</v>
      </c>
      <c r="C3" s="3" t="s">
        <v>337</v>
      </c>
      <c r="D3" s="2">
        <v>10</v>
      </c>
      <c r="E3" s="3" t="s">
        <v>45</v>
      </c>
      <c r="F3" s="4"/>
      <c r="G3" s="4">
        <v>0</v>
      </c>
      <c r="H3" s="4"/>
      <c r="I3" s="7">
        <f>ROUND(F3*D3,0)</f>
        <v>0</v>
      </c>
      <c r="J3" s="7">
        <f>ROUND((G3+H3)*D3,0)</f>
        <v>0</v>
      </c>
      <c r="K3" s="11"/>
      <c r="L3" s="12"/>
      <c r="M3" s="3" t="s">
        <v>97</v>
      </c>
      <c r="N3" s="3">
        <v>92</v>
      </c>
      <c r="O3" s="3">
        <v>16.5</v>
      </c>
    </row>
    <row r="4" spans="1:15" ht="52.8" x14ac:dyDescent="0.3">
      <c r="A4" s="3">
        <v>3</v>
      </c>
      <c r="B4" s="2" t="s">
        <v>425</v>
      </c>
      <c r="C4" s="3" t="s">
        <v>426</v>
      </c>
      <c r="D4" s="2">
        <v>78</v>
      </c>
      <c r="E4" s="3" t="s">
        <v>207</v>
      </c>
      <c r="F4" s="4"/>
      <c r="G4">
        <v>0</v>
      </c>
      <c r="H4" s="4"/>
      <c r="I4" s="7">
        <f>ROUND(F4*D4,0)</f>
        <v>0</v>
      </c>
      <c r="J4" s="7">
        <f>ROUND((G4+H4)*D4,0)</f>
        <v>0</v>
      </c>
      <c r="K4" s="11"/>
      <c r="L4" s="12"/>
      <c r="M4" s="3"/>
      <c r="N4" s="3"/>
      <c r="O4" s="3"/>
    </row>
    <row r="5" spans="1:15" ht="26.4" x14ac:dyDescent="0.3">
      <c r="A5" s="3">
        <v>4</v>
      </c>
      <c r="B5" s="2" t="s">
        <v>336</v>
      </c>
      <c r="C5" s="3" t="s">
        <v>421</v>
      </c>
      <c r="D5" s="2">
        <v>6</v>
      </c>
      <c r="E5" s="3" t="s">
        <v>45</v>
      </c>
      <c r="F5" s="4">
        <v>0</v>
      </c>
      <c r="G5" s="4"/>
      <c r="H5" s="4"/>
      <c r="I5" s="7">
        <f>ROUND(F5*D5,0)</f>
        <v>0</v>
      </c>
      <c r="J5" s="7">
        <f>ROUND((G5+H5)*D5,0)</f>
        <v>0</v>
      </c>
      <c r="K5" s="11"/>
      <c r="L5" s="12"/>
      <c r="M5" s="3" t="s">
        <v>97</v>
      </c>
      <c r="N5" s="3">
        <v>92</v>
      </c>
      <c r="O5" s="3">
        <v>16.5</v>
      </c>
    </row>
    <row r="6" spans="1:15" x14ac:dyDescent="0.3">
      <c r="A6" s="9"/>
      <c r="B6" s="9"/>
      <c r="C6" s="9" t="s">
        <v>61</v>
      </c>
      <c r="D6" s="9"/>
      <c r="E6" s="9"/>
      <c r="F6" s="9"/>
      <c r="G6" s="9"/>
      <c r="H6" s="9"/>
      <c r="I6" s="13">
        <f>ROUND(SUM(I2:I5),0)</f>
        <v>0</v>
      </c>
      <c r="J6" s="13">
        <f>ROUND(SUM(J2:J5),0)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workbookViewId="0">
      <selection activeCell="D25" sqref="D25"/>
    </sheetView>
  </sheetViews>
  <sheetFormatPr defaultRowHeight="14.4" x14ac:dyDescent="0.3"/>
  <cols>
    <col min="1" max="1" width="4.6640625" customWidth="1"/>
    <col min="2" max="2" width="30.6640625" customWidth="1"/>
    <col min="3" max="4" width="12.6640625" customWidth="1"/>
  </cols>
  <sheetData>
    <row r="1" spans="1:4" x14ac:dyDescent="0.3">
      <c r="A1" s="1" t="s">
        <v>23</v>
      </c>
      <c r="B1" s="1" t="s">
        <v>24</v>
      </c>
      <c r="C1" s="6" t="s">
        <v>25</v>
      </c>
      <c r="D1" s="6" t="s">
        <v>26</v>
      </c>
    </row>
    <row r="2" spans="1:4" x14ac:dyDescent="0.3">
      <c r="A2" s="3" t="s">
        <v>27</v>
      </c>
      <c r="B2" s="3" t="s">
        <v>28</v>
      </c>
      <c r="C2" s="4">
        <f>'2.Bontás, építőanyagok újraha'!I8</f>
        <v>0</v>
      </c>
      <c r="D2" s="4">
        <f>'2.Bontás, építőanyagok újraha'!J8</f>
        <v>0</v>
      </c>
    </row>
    <row r="3" spans="1:4" x14ac:dyDescent="0.3">
      <c r="A3" s="3" t="s">
        <v>62</v>
      </c>
      <c r="B3" s="3" t="s">
        <v>63</v>
      </c>
      <c r="C3" s="4">
        <f>'5.Építőgépek, szerszámok'!I8</f>
        <v>0</v>
      </c>
      <c r="D3" s="4">
        <f>'5.Építőgépek, szerszámok'!J8</f>
        <v>0</v>
      </c>
    </row>
    <row r="4" spans="1:4" x14ac:dyDescent="0.3">
      <c r="A4" s="3" t="s">
        <v>83</v>
      </c>
      <c r="B4" s="3" t="s">
        <v>84</v>
      </c>
      <c r="C4" s="4">
        <f>'12.Felvonulási létesítmények'!I6</f>
        <v>0</v>
      </c>
      <c r="D4" s="4">
        <f>'12.Felvonulási létesítmények'!J6</f>
        <v>0</v>
      </c>
    </row>
    <row r="5" spans="1:4" x14ac:dyDescent="0.3">
      <c r="A5" s="3" t="s">
        <v>98</v>
      </c>
      <c r="B5" s="3" t="s">
        <v>99</v>
      </c>
      <c r="C5" s="4">
        <f>'15.Zsaluzás és állványozás'!I6</f>
        <v>0</v>
      </c>
      <c r="D5" s="4">
        <f>'15.Zsaluzás és állványozás'!J6</f>
        <v>0</v>
      </c>
    </row>
    <row r="6" spans="1:4" x14ac:dyDescent="0.3">
      <c r="A6" s="3" t="s">
        <v>110</v>
      </c>
      <c r="B6" s="3" t="s">
        <v>111</v>
      </c>
      <c r="C6" s="4">
        <f>'19.Költségtérítések'!I5</f>
        <v>0</v>
      </c>
      <c r="D6" s="4">
        <f>'19.Költségtérítések'!J5</f>
        <v>0</v>
      </c>
    </row>
    <row r="7" spans="1:4" x14ac:dyDescent="0.3">
      <c r="A7" s="3" t="s">
        <v>122</v>
      </c>
      <c r="B7" s="3" t="s">
        <v>123</v>
      </c>
      <c r="C7" s="4">
        <f>'21.Irtás, föld- és sziklamunka'!I4</f>
        <v>0</v>
      </c>
      <c r="D7" s="4">
        <f>'21.Irtás, föld- és sziklamunka'!J4</f>
        <v>0</v>
      </c>
    </row>
    <row r="8" spans="1:4" x14ac:dyDescent="0.3">
      <c r="A8" s="3" t="s">
        <v>130</v>
      </c>
      <c r="B8" s="3" t="s">
        <v>131</v>
      </c>
      <c r="C8" s="4">
        <f>'31.Helyszíni beton és vasbeton'!I8</f>
        <v>0</v>
      </c>
      <c r="D8" s="4">
        <f>'31.Helyszíni beton és vasbeton'!J8</f>
        <v>0</v>
      </c>
    </row>
    <row r="9" spans="1:4" x14ac:dyDescent="0.3">
      <c r="A9" s="14">
        <v>33</v>
      </c>
      <c r="B9" s="3" t="s">
        <v>422</v>
      </c>
      <c r="C9" s="4">
        <f>'33.Falazás és egyéb kőműves mu'!I4</f>
        <v>0</v>
      </c>
      <c r="D9" s="4">
        <f>'33.Falazás és egyéb kőműves mu'!J4</f>
        <v>0</v>
      </c>
    </row>
    <row r="10" spans="1:4" x14ac:dyDescent="0.3">
      <c r="A10" s="14">
        <v>34</v>
      </c>
      <c r="B10" s="3" t="s">
        <v>423</v>
      </c>
      <c r="C10" s="4">
        <f>'34.Fém- és könnyű épületszerke'!I4</f>
        <v>0</v>
      </c>
      <c r="D10" s="4">
        <f>'34.Fém- és könnyű épületszerke'!J4</f>
        <v>0</v>
      </c>
    </row>
    <row r="11" spans="1:4" x14ac:dyDescent="0.3">
      <c r="A11" s="3" t="s">
        <v>146</v>
      </c>
      <c r="B11" s="3" t="s">
        <v>147</v>
      </c>
      <c r="C11" s="4">
        <f>'35.Ácsmunka'!I3</f>
        <v>0</v>
      </c>
      <c r="D11" s="4">
        <f>'35.Ácsmunka'!J3</f>
        <v>0</v>
      </c>
    </row>
    <row r="12" spans="1:4" x14ac:dyDescent="0.3">
      <c r="A12" s="3" t="s">
        <v>152</v>
      </c>
      <c r="B12" s="3" t="s">
        <v>153</v>
      </c>
      <c r="C12" s="4">
        <f>'36.Vakolás és rabicolás'!I12</f>
        <v>0</v>
      </c>
      <c r="D12" s="4">
        <f>'36.Vakolás és rabicolás'!J12</f>
        <v>0</v>
      </c>
    </row>
    <row r="13" spans="1:4" x14ac:dyDescent="0.3">
      <c r="A13" s="3" t="s">
        <v>179</v>
      </c>
      <c r="B13" s="3" t="s">
        <v>180</v>
      </c>
      <c r="C13" s="4">
        <f>'39.Szárazépítés'!I5</f>
        <v>0</v>
      </c>
      <c r="D13" s="4">
        <f>'39.Szárazépítés'!J5</f>
        <v>0</v>
      </c>
    </row>
    <row r="14" spans="1:4" x14ac:dyDescent="0.3">
      <c r="A14" s="3" t="s">
        <v>185</v>
      </c>
      <c r="B14" s="3" t="s">
        <v>186</v>
      </c>
      <c r="C14" s="4">
        <f>'41.Tetőfedés'!I5</f>
        <v>0</v>
      </c>
      <c r="D14" s="4">
        <f>'41.Tetőfedés'!J5</f>
        <v>0</v>
      </c>
    </row>
    <row r="15" spans="1:4" ht="26.4" x14ac:dyDescent="0.3">
      <c r="A15" s="3" t="s">
        <v>193</v>
      </c>
      <c r="B15" s="3" t="s">
        <v>194</v>
      </c>
      <c r="C15" s="4">
        <f>'42.Hideg- és melegburkolatok k'!I13</f>
        <v>0</v>
      </c>
      <c r="D15" s="4">
        <f>'42.Hideg- és melegburkolatok k'!J13</f>
        <v>0</v>
      </c>
    </row>
    <row r="16" spans="1:4" x14ac:dyDescent="0.3">
      <c r="A16" s="3" t="s">
        <v>214</v>
      </c>
      <c r="B16" s="3" t="s">
        <v>215</v>
      </c>
      <c r="C16" s="4">
        <f>'43.Bádogozás'!I5</f>
        <v>0</v>
      </c>
      <c r="D16" s="4">
        <f>'43.Bádogozás'!J5</f>
        <v>0</v>
      </c>
    </row>
    <row r="17" spans="1:4" x14ac:dyDescent="0.3">
      <c r="A17" s="3" t="s">
        <v>223</v>
      </c>
      <c r="B17" s="3" t="s">
        <v>224</v>
      </c>
      <c r="C17" s="4">
        <f>'44.Fa- és műanyag szerkezet el'!I10</f>
        <v>0</v>
      </c>
      <c r="D17" s="4">
        <f>'44.Fa- és műanyag szerkezet el'!J10</f>
        <v>0</v>
      </c>
    </row>
    <row r="18" spans="1:4" ht="26.4" x14ac:dyDescent="0.3">
      <c r="A18" s="3" t="s">
        <v>244</v>
      </c>
      <c r="B18" s="3" t="s">
        <v>245</v>
      </c>
      <c r="C18" s="4">
        <f>'45.Fém nyílászáró és épületlak'!I7</f>
        <v>0</v>
      </c>
      <c r="D18" s="4">
        <f>'45.Fém nyílászáró és épületlak'!J7</f>
        <v>0</v>
      </c>
    </row>
    <row r="19" spans="1:4" x14ac:dyDescent="0.3">
      <c r="A19" s="3" t="s">
        <v>252</v>
      </c>
      <c r="B19" s="3" t="s">
        <v>253</v>
      </c>
      <c r="C19" s="4">
        <f>'47.Felületképzés'!I6</f>
        <v>0</v>
      </c>
      <c r="D19" s="4">
        <f>'47.Felületképzés'!J6</f>
        <v>0</v>
      </c>
    </row>
    <row r="20" spans="1:4" x14ac:dyDescent="0.3">
      <c r="A20" s="3" t="s">
        <v>267</v>
      </c>
      <c r="B20" s="3" t="s">
        <v>268</v>
      </c>
      <c r="C20" s="4">
        <f>'48.Szigetelés'!I29</f>
        <v>0</v>
      </c>
      <c r="D20" s="4">
        <f>'48.Szigetelés'!J29</f>
        <v>0</v>
      </c>
    </row>
    <row r="21" spans="1:4" x14ac:dyDescent="0.3">
      <c r="A21" s="3" t="s">
        <v>318</v>
      </c>
      <c r="B21" s="3" t="s">
        <v>319</v>
      </c>
      <c r="C21" s="4">
        <f>'62.Kőburkolat készítése'!I4</f>
        <v>0</v>
      </c>
      <c r="D21" s="4">
        <f>'62.Kőburkolat készítése'!J4</f>
        <v>0</v>
      </c>
    </row>
    <row r="22" spans="1:4" x14ac:dyDescent="0.3">
      <c r="A22" s="3" t="s">
        <v>327</v>
      </c>
      <c r="B22" s="3" t="s">
        <v>328</v>
      </c>
      <c r="C22" s="4">
        <f>'66.Hídépítés'!I3</f>
        <v>0</v>
      </c>
      <c r="D22" s="4">
        <f>'66.Hídépítés'!J3</f>
        <v>0</v>
      </c>
    </row>
    <row r="23" spans="1:4" ht="26.4" x14ac:dyDescent="0.3">
      <c r="A23" s="3" t="s">
        <v>331</v>
      </c>
      <c r="B23" s="3" t="s">
        <v>332</v>
      </c>
      <c r="C23" s="4">
        <f>'92.Szabadtéri, szabadidő és sp'!I6</f>
        <v>0</v>
      </c>
      <c r="D23" s="4">
        <f>'92.Szabadtéri, szabadidő és sp'!J6</f>
        <v>0</v>
      </c>
    </row>
    <row r="24" spans="1:4" x14ac:dyDescent="0.3">
      <c r="A24" s="9"/>
      <c r="B24" s="9" t="s">
        <v>338</v>
      </c>
      <c r="C24" s="9">
        <f>ROUND(SUM(C2:C23),0)</f>
        <v>0</v>
      </c>
      <c r="D24" s="9">
        <f>ROUND(SUM(D2:D23),0)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
  <sheetViews>
    <sheetView zoomScale="70" zoomScaleNormal="70" workbookViewId="0">
      <selection activeCell="H2" sqref="H2:H7"/>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39.6" x14ac:dyDescent="0.3">
      <c r="A2" s="3">
        <v>1</v>
      </c>
      <c r="B2" s="2" t="s">
        <v>43</v>
      </c>
      <c r="C2" s="3" t="s">
        <v>44</v>
      </c>
      <c r="D2" s="2">
        <v>23</v>
      </c>
      <c r="E2" s="3" t="s">
        <v>45</v>
      </c>
      <c r="F2" s="4">
        <v>0</v>
      </c>
      <c r="G2" s="4">
        <v>0</v>
      </c>
      <c r="H2" s="4"/>
      <c r="I2" s="7">
        <f t="shared" ref="I2:I7" si="0">ROUND(F2*D2,0)</f>
        <v>0</v>
      </c>
      <c r="J2" s="7">
        <f t="shared" ref="J2:J7" si="1">ROUND((G2+H2)*D2,0)</f>
        <v>0</v>
      </c>
      <c r="K2" s="11"/>
      <c r="L2" s="12" t="s">
        <v>46</v>
      </c>
      <c r="M2" s="3" t="s">
        <v>47</v>
      </c>
      <c r="N2" s="3">
        <v>2</v>
      </c>
      <c r="O2" s="3">
        <v>0</v>
      </c>
    </row>
    <row r="3" spans="1:15" ht="52.8" x14ac:dyDescent="0.3">
      <c r="A3" s="3">
        <v>2</v>
      </c>
      <c r="B3" s="2" t="s">
        <v>48</v>
      </c>
      <c r="C3" s="3" t="s">
        <v>49</v>
      </c>
      <c r="D3" s="2">
        <v>105.8</v>
      </c>
      <c r="E3" s="3" t="s">
        <v>50</v>
      </c>
      <c r="F3" s="4">
        <v>0</v>
      </c>
      <c r="G3" s="4">
        <v>0</v>
      </c>
      <c r="H3" s="4"/>
      <c r="I3" s="7">
        <f t="shared" si="0"/>
        <v>0</v>
      </c>
      <c r="J3" s="7">
        <f t="shared" si="1"/>
        <v>0</v>
      </c>
      <c r="K3" s="11"/>
      <c r="L3" s="12" t="s">
        <v>51</v>
      </c>
      <c r="M3" s="3" t="s">
        <v>47</v>
      </c>
      <c r="N3" s="3">
        <v>2</v>
      </c>
      <c r="O3" s="3">
        <v>1.2</v>
      </c>
    </row>
    <row r="4" spans="1:15" ht="52.8" x14ac:dyDescent="0.3">
      <c r="A4" s="3">
        <v>3</v>
      </c>
      <c r="B4" s="2" t="s">
        <v>52</v>
      </c>
      <c r="C4" s="3" t="s">
        <v>53</v>
      </c>
      <c r="D4" s="2">
        <v>3</v>
      </c>
      <c r="E4" s="3" t="s">
        <v>50</v>
      </c>
      <c r="F4" s="4">
        <v>0</v>
      </c>
      <c r="G4" s="4">
        <v>0</v>
      </c>
      <c r="H4" s="4"/>
      <c r="I4" s="7">
        <f t="shared" si="0"/>
        <v>0</v>
      </c>
      <c r="J4" s="7">
        <f t="shared" si="1"/>
        <v>0</v>
      </c>
      <c r="K4" s="11"/>
      <c r="L4" s="12" t="s">
        <v>54</v>
      </c>
      <c r="M4" s="3" t="s">
        <v>47</v>
      </c>
      <c r="N4" s="3">
        <v>2</v>
      </c>
      <c r="O4" s="3">
        <v>0.05</v>
      </c>
    </row>
    <row r="5" spans="1:15" ht="39.6" x14ac:dyDescent="0.3">
      <c r="A5" s="3">
        <v>4</v>
      </c>
      <c r="B5" s="2" t="s">
        <v>55</v>
      </c>
      <c r="C5" s="3" t="s">
        <v>56</v>
      </c>
      <c r="D5" s="2">
        <v>30.8</v>
      </c>
      <c r="E5" s="3" t="s">
        <v>50</v>
      </c>
      <c r="F5" s="4">
        <v>0</v>
      </c>
      <c r="G5" s="4">
        <v>0</v>
      </c>
      <c r="H5" s="4"/>
      <c r="I5" s="7">
        <f t="shared" si="0"/>
        <v>0</v>
      </c>
      <c r="J5" s="7">
        <f t="shared" si="1"/>
        <v>0</v>
      </c>
      <c r="K5" s="11"/>
      <c r="L5" s="12" t="s">
        <v>57</v>
      </c>
      <c r="M5" s="3" t="s">
        <v>47</v>
      </c>
      <c r="N5" s="3">
        <v>2</v>
      </c>
      <c r="O5" s="3">
        <v>0.05</v>
      </c>
    </row>
    <row r="6" spans="1:15" ht="66" x14ac:dyDescent="0.3">
      <c r="A6" s="3">
        <v>5</v>
      </c>
      <c r="B6" s="2" t="s">
        <v>427</v>
      </c>
      <c r="C6" s="3" t="s">
        <v>428</v>
      </c>
      <c r="D6" s="2">
        <v>1</v>
      </c>
      <c r="E6" s="3" t="s">
        <v>210</v>
      </c>
      <c r="F6" s="4">
        <v>0</v>
      </c>
      <c r="G6" s="4">
        <v>0</v>
      </c>
      <c r="H6" s="4"/>
      <c r="I6" s="7">
        <f t="shared" si="0"/>
        <v>0</v>
      </c>
      <c r="J6" s="7">
        <f t="shared" si="1"/>
        <v>0</v>
      </c>
      <c r="K6" s="11"/>
      <c r="L6" s="12"/>
      <c r="M6" s="3"/>
      <c r="N6" s="3"/>
      <c r="O6" s="3"/>
    </row>
    <row r="7" spans="1:15" ht="26.4" x14ac:dyDescent="0.3">
      <c r="A7" s="3">
        <v>6</v>
      </c>
      <c r="B7" s="2" t="s">
        <v>58</v>
      </c>
      <c r="C7" s="3" t="s">
        <v>59</v>
      </c>
      <c r="D7" s="2">
        <v>75.2</v>
      </c>
      <c r="E7" s="3" t="s">
        <v>50</v>
      </c>
      <c r="F7" s="4">
        <v>0</v>
      </c>
      <c r="G7" s="4">
        <v>0</v>
      </c>
      <c r="H7" s="4"/>
      <c r="I7" s="7">
        <f t="shared" si="0"/>
        <v>0</v>
      </c>
      <c r="J7" s="7">
        <f t="shared" si="1"/>
        <v>0</v>
      </c>
      <c r="K7" s="11"/>
      <c r="L7" s="12" t="s">
        <v>60</v>
      </c>
      <c r="M7" s="3" t="s">
        <v>47</v>
      </c>
      <c r="N7" s="3">
        <v>2</v>
      </c>
      <c r="O7" s="3">
        <v>0.05</v>
      </c>
    </row>
    <row r="8" spans="1:15" x14ac:dyDescent="0.3">
      <c r="A8" s="9"/>
      <c r="B8" s="9"/>
      <c r="C8" s="9" t="s">
        <v>61</v>
      </c>
      <c r="D8" s="9"/>
      <c r="E8" s="9"/>
      <c r="F8" s="9"/>
      <c r="G8" s="9"/>
      <c r="H8" s="9"/>
      <c r="I8" s="13">
        <f>ROUND(SUM(I2:I7),0)</f>
        <v>0</v>
      </c>
      <c r="J8" s="13">
        <f>ROUND(SUM(J2:J7),0)</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
  <sheetViews>
    <sheetView zoomScale="60" zoomScaleNormal="60" workbookViewId="0">
      <selection activeCell="H2" sqref="H2:H7"/>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39.6" x14ac:dyDescent="0.3">
      <c r="A2" s="3">
        <v>1</v>
      </c>
      <c r="B2" s="2" t="s">
        <v>64</v>
      </c>
      <c r="C2" s="3" t="s">
        <v>65</v>
      </c>
      <c r="D2" s="2">
        <v>72</v>
      </c>
      <c r="E2" s="3" t="s">
        <v>66</v>
      </c>
      <c r="F2" s="4">
        <v>0</v>
      </c>
      <c r="G2" s="4">
        <v>0</v>
      </c>
      <c r="H2" s="4"/>
      <c r="I2" s="7">
        <f t="shared" ref="I2:I7" si="0">ROUND(F2*D2,0)</f>
        <v>0</v>
      </c>
      <c r="J2" s="7">
        <f t="shared" ref="J2:J7" si="1">ROUND((G2+H2)*D2,0)</f>
        <v>0</v>
      </c>
      <c r="K2" s="11"/>
      <c r="L2" s="12" t="s">
        <v>67</v>
      </c>
      <c r="M2" s="3" t="s">
        <v>47</v>
      </c>
      <c r="N2" s="3">
        <v>5</v>
      </c>
      <c r="O2" s="3">
        <v>0</v>
      </c>
    </row>
    <row r="3" spans="1:15" ht="39.6" x14ac:dyDescent="0.3">
      <c r="A3" s="3">
        <v>2</v>
      </c>
      <c r="B3" s="2" t="s">
        <v>68</v>
      </c>
      <c r="C3" s="3" t="s">
        <v>69</v>
      </c>
      <c r="D3" s="2">
        <v>112</v>
      </c>
      <c r="E3" s="3" t="s">
        <v>66</v>
      </c>
      <c r="F3" s="4">
        <v>0</v>
      </c>
      <c r="G3" s="4">
        <v>0</v>
      </c>
      <c r="H3" s="4"/>
      <c r="I3" s="7">
        <f t="shared" si="0"/>
        <v>0</v>
      </c>
      <c r="J3" s="7">
        <f t="shared" si="1"/>
        <v>0</v>
      </c>
      <c r="K3" s="11"/>
      <c r="L3" s="12" t="s">
        <v>70</v>
      </c>
      <c r="M3" s="3" t="s">
        <v>47</v>
      </c>
      <c r="N3" s="3">
        <v>5</v>
      </c>
      <c r="O3" s="3">
        <v>0</v>
      </c>
    </row>
    <row r="4" spans="1:15" ht="39.6" x14ac:dyDescent="0.3">
      <c r="A4" s="3">
        <v>3</v>
      </c>
      <c r="B4" s="2" t="s">
        <v>71</v>
      </c>
      <c r="C4" s="3" t="s">
        <v>72</v>
      </c>
      <c r="D4" s="2">
        <v>1</v>
      </c>
      <c r="E4" s="3" t="s">
        <v>66</v>
      </c>
      <c r="F4" s="4">
        <v>0</v>
      </c>
      <c r="G4" s="4">
        <v>0</v>
      </c>
      <c r="H4" s="4"/>
      <c r="I4" s="7">
        <f t="shared" si="0"/>
        <v>0</v>
      </c>
      <c r="J4" s="7">
        <f t="shared" si="1"/>
        <v>0</v>
      </c>
      <c r="K4" s="11"/>
      <c r="L4" s="12" t="s">
        <v>73</v>
      </c>
      <c r="M4" s="3" t="s">
        <v>47</v>
      </c>
      <c r="N4" s="3">
        <v>5</v>
      </c>
      <c r="O4" s="3">
        <v>0</v>
      </c>
    </row>
    <row r="5" spans="1:15" ht="39.6" x14ac:dyDescent="0.3">
      <c r="A5" s="3">
        <v>4</v>
      </c>
      <c r="B5" s="2" t="s">
        <v>74</v>
      </c>
      <c r="C5" s="3" t="s">
        <v>75</v>
      </c>
      <c r="D5" s="2">
        <v>1</v>
      </c>
      <c r="E5" s="3" t="s">
        <v>66</v>
      </c>
      <c r="F5" s="4">
        <v>0</v>
      </c>
      <c r="G5" s="4">
        <v>0</v>
      </c>
      <c r="H5" s="4"/>
      <c r="I5" s="7">
        <f t="shared" si="0"/>
        <v>0</v>
      </c>
      <c r="J5" s="7">
        <f t="shared" si="1"/>
        <v>0</v>
      </c>
      <c r="K5" s="11"/>
      <c r="L5" s="12" t="s">
        <v>76</v>
      </c>
      <c r="M5" s="3" t="s">
        <v>47</v>
      </c>
      <c r="N5" s="3">
        <v>5</v>
      </c>
      <c r="O5" s="3">
        <v>0</v>
      </c>
    </row>
    <row r="6" spans="1:15" ht="52.8" x14ac:dyDescent="0.3">
      <c r="A6" s="3">
        <v>5</v>
      </c>
      <c r="B6" s="2" t="s">
        <v>77</v>
      </c>
      <c r="C6" s="3" t="s">
        <v>78</v>
      </c>
      <c r="D6" s="2">
        <v>1</v>
      </c>
      <c r="E6" s="3" t="s">
        <v>66</v>
      </c>
      <c r="F6" s="4">
        <v>0</v>
      </c>
      <c r="G6" s="4">
        <v>0</v>
      </c>
      <c r="H6" s="4"/>
      <c r="I6" s="7">
        <f t="shared" si="0"/>
        <v>0</v>
      </c>
      <c r="J6" s="7">
        <f t="shared" si="1"/>
        <v>0</v>
      </c>
      <c r="K6" s="11"/>
      <c r="L6" s="12" t="s">
        <v>79</v>
      </c>
      <c r="M6" s="3" t="s">
        <v>47</v>
      </c>
      <c r="N6" s="3">
        <v>5</v>
      </c>
      <c r="O6" s="3">
        <v>0</v>
      </c>
    </row>
    <row r="7" spans="1:15" ht="39.6" x14ac:dyDescent="0.3">
      <c r="A7" s="3">
        <v>6</v>
      </c>
      <c r="B7" s="2" t="s">
        <v>80</v>
      </c>
      <c r="C7" s="3" t="s">
        <v>81</v>
      </c>
      <c r="D7" s="2">
        <v>3</v>
      </c>
      <c r="E7" s="3" t="s">
        <v>66</v>
      </c>
      <c r="F7" s="4">
        <v>0</v>
      </c>
      <c r="G7" s="4">
        <v>0</v>
      </c>
      <c r="H7" s="4"/>
      <c r="I7" s="7">
        <f t="shared" si="0"/>
        <v>0</v>
      </c>
      <c r="J7" s="7">
        <f t="shared" si="1"/>
        <v>0</v>
      </c>
      <c r="K7" s="11"/>
      <c r="L7" s="12" t="s">
        <v>82</v>
      </c>
      <c r="M7" s="3" t="s">
        <v>47</v>
      </c>
      <c r="N7" s="3">
        <v>5</v>
      </c>
      <c r="O7" s="3">
        <v>1</v>
      </c>
    </row>
    <row r="8" spans="1:15" x14ac:dyDescent="0.3">
      <c r="A8" s="9"/>
      <c r="B8" s="9"/>
      <c r="C8" s="9" t="s">
        <v>61</v>
      </c>
      <c r="D8" s="9"/>
      <c r="E8" s="9"/>
      <c r="F8" s="9"/>
      <c r="G8" s="9"/>
      <c r="H8" s="9"/>
      <c r="I8" s="13">
        <f>ROUND(SUM(I2:I7),0)</f>
        <v>0</v>
      </c>
      <c r="J8" s="13">
        <f>ROUND(SUM(J2:J7),0)</f>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
  <sheetViews>
    <sheetView zoomScale="70" zoomScaleNormal="70" workbookViewId="0">
      <selection activeCell="H3" sqref="H3:H5"/>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66" x14ac:dyDescent="0.3">
      <c r="A2" s="3">
        <v>1</v>
      </c>
      <c r="B2" s="2" t="s">
        <v>85</v>
      </c>
      <c r="C2" s="3" t="s">
        <v>86</v>
      </c>
      <c r="D2" s="2">
        <v>122.5</v>
      </c>
      <c r="E2" s="3" t="s">
        <v>87</v>
      </c>
      <c r="F2" s="4"/>
      <c r="G2" s="4">
        <v>0</v>
      </c>
      <c r="H2" s="4">
        <v>0</v>
      </c>
      <c r="I2" s="7">
        <f>ROUND(F2*D2,0)</f>
        <v>0</v>
      </c>
      <c r="J2" s="7">
        <f>ROUND((G2+H2)*D2,0)</f>
        <v>0</v>
      </c>
      <c r="K2" s="11"/>
      <c r="L2" s="12" t="s">
        <v>88</v>
      </c>
      <c r="M2" s="3" t="s">
        <v>47</v>
      </c>
      <c r="N2" s="3">
        <v>12</v>
      </c>
      <c r="O2" s="3">
        <v>0</v>
      </c>
    </row>
    <row r="3" spans="1:15" ht="39.6" x14ac:dyDescent="0.3">
      <c r="A3" s="3">
        <v>2</v>
      </c>
      <c r="B3" s="2" t="s">
        <v>89</v>
      </c>
      <c r="C3" s="3" t="s">
        <v>90</v>
      </c>
      <c r="D3" s="2">
        <v>5</v>
      </c>
      <c r="E3" s="3" t="s">
        <v>91</v>
      </c>
      <c r="F3" s="4">
        <v>0</v>
      </c>
      <c r="G3" s="4">
        <v>0</v>
      </c>
      <c r="H3" s="4"/>
      <c r="I3" s="7">
        <f>ROUND(F3*D3,0)</f>
        <v>0</v>
      </c>
      <c r="J3" s="7">
        <f>ROUND((G3+H3)*D3,0)</f>
        <v>0</v>
      </c>
      <c r="K3" s="11"/>
      <c r="L3" s="12"/>
      <c r="M3" s="3"/>
      <c r="N3" s="3">
        <v>12</v>
      </c>
      <c r="O3" s="3">
        <v>0</v>
      </c>
    </row>
    <row r="4" spans="1:15" ht="39.6" x14ac:dyDescent="0.3">
      <c r="A4" s="3">
        <v>3</v>
      </c>
      <c r="B4" s="2" t="s">
        <v>92</v>
      </c>
      <c r="C4" s="3" t="s">
        <v>93</v>
      </c>
      <c r="D4" s="2">
        <v>2</v>
      </c>
      <c r="E4" s="3" t="s">
        <v>45</v>
      </c>
      <c r="F4" s="4">
        <v>0</v>
      </c>
      <c r="G4" s="4">
        <v>0</v>
      </c>
      <c r="H4" s="4"/>
      <c r="I4" s="7">
        <f>ROUND(F4*D4,0)</f>
        <v>0</v>
      </c>
      <c r="J4" s="7">
        <f>ROUND((G4+H4)*D4,0)</f>
        <v>0</v>
      </c>
      <c r="K4" s="11"/>
      <c r="L4" s="12" t="s">
        <v>94</v>
      </c>
      <c r="M4" s="3" t="s">
        <v>47</v>
      </c>
      <c r="N4" s="3">
        <v>12</v>
      </c>
      <c r="O4" s="3">
        <v>0</v>
      </c>
    </row>
    <row r="5" spans="1:15" ht="39.6" x14ac:dyDescent="0.3">
      <c r="A5" s="3">
        <v>4</v>
      </c>
      <c r="B5" s="2" t="s">
        <v>95</v>
      </c>
      <c r="C5" s="3" t="s">
        <v>96</v>
      </c>
      <c r="D5" s="2">
        <v>122.5</v>
      </c>
      <c r="E5" s="3" t="s">
        <v>87</v>
      </c>
      <c r="F5" s="4">
        <v>0</v>
      </c>
      <c r="G5" s="4">
        <v>0</v>
      </c>
      <c r="H5" s="4"/>
      <c r="I5" s="7">
        <f>ROUND(F5*D5,0)</f>
        <v>0</v>
      </c>
      <c r="J5" s="7">
        <f>ROUND((G5+H5)*D5,0)</f>
        <v>0</v>
      </c>
      <c r="K5" s="11"/>
      <c r="L5" s="12"/>
      <c r="M5" s="3" t="s">
        <v>97</v>
      </c>
      <c r="N5" s="3">
        <v>12</v>
      </c>
      <c r="O5" s="3">
        <v>0.15</v>
      </c>
    </row>
    <row r="6" spans="1:15" x14ac:dyDescent="0.3">
      <c r="A6" s="9"/>
      <c r="B6" s="9"/>
      <c r="C6" s="9" t="s">
        <v>61</v>
      </c>
      <c r="D6" s="9"/>
      <c r="E6" s="9"/>
      <c r="F6" s="9"/>
      <c r="G6" s="9"/>
      <c r="H6" s="9"/>
      <c r="I6" s="13">
        <f>ROUND(SUM(I2:I5),0)</f>
        <v>0</v>
      </c>
      <c r="J6" s="13">
        <f>ROUND(SUM(J2:J5),0)</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6"/>
  <sheetViews>
    <sheetView topLeftCell="B1" zoomScale="80" zoomScaleNormal="80" workbookViewId="0">
      <selection activeCell="F5" sqref="F5"/>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118.8" x14ac:dyDescent="0.3">
      <c r="A2" s="3">
        <v>1</v>
      </c>
      <c r="B2" s="2" t="s">
        <v>100</v>
      </c>
      <c r="C2" s="3" t="s">
        <v>101</v>
      </c>
      <c r="D2" s="2">
        <v>893.2</v>
      </c>
      <c r="E2" s="3" t="s">
        <v>102</v>
      </c>
      <c r="F2" s="4"/>
      <c r="G2" s="4">
        <v>0</v>
      </c>
      <c r="H2" s="4"/>
      <c r="I2" s="7">
        <f>ROUND(F2*D2,0)</f>
        <v>0</v>
      </c>
      <c r="J2" s="7">
        <f>ROUND((G2+H2)*D2,0)</f>
        <v>0</v>
      </c>
      <c r="K2" s="11"/>
      <c r="L2" s="12" t="s">
        <v>103</v>
      </c>
      <c r="M2" s="3" t="s">
        <v>47</v>
      </c>
      <c r="N2" s="3">
        <v>15</v>
      </c>
      <c r="O2" s="3">
        <v>0.48</v>
      </c>
    </row>
    <row r="3" spans="1:15" ht="39.6" x14ac:dyDescent="0.3">
      <c r="A3" s="3">
        <v>2</v>
      </c>
      <c r="B3" s="2" t="s">
        <v>104</v>
      </c>
      <c r="C3" s="3" t="s">
        <v>105</v>
      </c>
      <c r="D3" s="2">
        <v>2.5</v>
      </c>
      <c r="E3" s="3" t="s">
        <v>102</v>
      </c>
      <c r="F3" s="4"/>
      <c r="G3" s="4">
        <v>0</v>
      </c>
      <c r="H3" s="4"/>
      <c r="I3" s="7">
        <f>ROUND(F3*D3,0)</f>
        <v>0</v>
      </c>
      <c r="J3" s="7">
        <f>ROUND((G3+H3)*D3,0)</f>
        <v>0</v>
      </c>
      <c r="K3" s="11"/>
      <c r="L3" s="12" t="s">
        <v>106</v>
      </c>
      <c r="M3" s="3" t="s">
        <v>47</v>
      </c>
      <c r="N3" s="3">
        <v>15</v>
      </c>
      <c r="O3" s="3">
        <v>0.56000000000000005</v>
      </c>
    </row>
    <row r="4" spans="1:15" ht="39.6" x14ac:dyDescent="0.3">
      <c r="A4" s="3">
        <v>3</v>
      </c>
      <c r="B4" s="2" t="s">
        <v>107</v>
      </c>
      <c r="C4" s="3" t="s">
        <v>108</v>
      </c>
      <c r="D4" s="2">
        <v>893.2</v>
      </c>
      <c r="E4" s="3" t="s">
        <v>102</v>
      </c>
      <c r="F4" s="4">
        <v>0</v>
      </c>
      <c r="G4" s="4">
        <v>0</v>
      </c>
      <c r="H4" s="4"/>
      <c r="I4" s="7">
        <f>ROUND(F4*D4,0)</f>
        <v>0</v>
      </c>
      <c r="J4" s="7">
        <f>ROUND((G4+H4)*D4,0)</f>
        <v>0</v>
      </c>
      <c r="K4" s="11"/>
      <c r="L4" s="12" t="s">
        <v>109</v>
      </c>
      <c r="M4" s="3" t="s">
        <v>47</v>
      </c>
      <c r="N4" s="3">
        <v>15</v>
      </c>
      <c r="O4" s="3">
        <v>0.11</v>
      </c>
    </row>
    <row r="5" spans="1:15" s="21" customFormat="1" ht="39.6" x14ac:dyDescent="0.3">
      <c r="A5" s="15">
        <v>4</v>
      </c>
      <c r="B5" s="16" t="s">
        <v>345</v>
      </c>
      <c r="C5" s="15" t="s">
        <v>346</v>
      </c>
      <c r="D5" s="16">
        <v>8.75</v>
      </c>
      <c r="E5" s="15" t="s">
        <v>102</v>
      </c>
      <c r="F5" s="17"/>
      <c r="G5" s="17"/>
      <c r="H5" s="17"/>
      <c r="I5" s="18">
        <f>ROUND(F5*D5,0)</f>
        <v>0</v>
      </c>
      <c r="J5" s="18">
        <f>ROUND((G5+H5)*D5,0)</f>
        <v>0</v>
      </c>
      <c r="K5" s="19"/>
      <c r="L5" s="20" t="s">
        <v>347</v>
      </c>
      <c r="M5" s="15" t="s">
        <v>47</v>
      </c>
      <c r="N5" s="15">
        <v>15</v>
      </c>
      <c r="O5" s="15">
        <v>1.01</v>
      </c>
    </row>
    <row r="6" spans="1:15" x14ac:dyDescent="0.3">
      <c r="A6" s="9"/>
      <c r="B6" s="9"/>
      <c r="C6" s="9" t="s">
        <v>61</v>
      </c>
      <c r="D6" s="9"/>
      <c r="E6" s="9"/>
      <c r="F6" s="9"/>
      <c r="G6" s="9"/>
      <c r="H6" s="9"/>
      <c r="I6" s="13">
        <f>ROUND(SUM(I2:I5),0)</f>
        <v>0</v>
      </c>
      <c r="J6" s="13">
        <f>ROUND(SUM(J2:J5),0)</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
  <sheetViews>
    <sheetView zoomScale="70" zoomScaleNormal="70" workbookViewId="0">
      <selection activeCell="H2" sqref="H2:H4"/>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52.8" x14ac:dyDescent="0.3">
      <c r="A2" s="3">
        <v>1</v>
      </c>
      <c r="B2" s="2" t="s">
        <v>112</v>
      </c>
      <c r="C2" s="3" t="s">
        <v>113</v>
      </c>
      <c r="D2" s="2">
        <v>1</v>
      </c>
      <c r="E2" s="3" t="s">
        <v>45</v>
      </c>
      <c r="F2" s="4">
        <v>0</v>
      </c>
      <c r="G2" s="4">
        <v>0</v>
      </c>
      <c r="H2" s="4"/>
      <c r="I2" s="7">
        <f>ROUND(F2*D2,0)</f>
        <v>0</v>
      </c>
      <c r="J2" s="7">
        <f>ROUND((G2+H2)*D2,0)</f>
        <v>0</v>
      </c>
      <c r="K2" s="11"/>
      <c r="L2" s="12" t="s">
        <v>114</v>
      </c>
      <c r="M2" s="3" t="s">
        <v>47</v>
      </c>
      <c r="N2" s="3">
        <v>19</v>
      </c>
      <c r="O2" s="3">
        <v>0</v>
      </c>
    </row>
    <row r="3" spans="1:15" ht="39.6" x14ac:dyDescent="0.3">
      <c r="A3" s="3">
        <v>2</v>
      </c>
      <c r="B3" s="2" t="s">
        <v>115</v>
      </c>
      <c r="C3" s="3" t="s">
        <v>116</v>
      </c>
      <c r="D3" s="2">
        <v>2</v>
      </c>
      <c r="E3" s="3" t="s">
        <v>45</v>
      </c>
      <c r="F3" s="4">
        <v>0</v>
      </c>
      <c r="G3" s="4">
        <v>0</v>
      </c>
      <c r="H3" s="4"/>
      <c r="I3" s="7">
        <f>ROUND(F3*D3,0)</f>
        <v>0</v>
      </c>
      <c r="J3" s="7">
        <f>ROUND((G3+H3)*D3,0)</f>
        <v>0</v>
      </c>
      <c r="K3" s="11" t="s">
        <v>117</v>
      </c>
      <c r="L3" s="12" t="s">
        <v>118</v>
      </c>
      <c r="M3" s="3" t="s">
        <v>47</v>
      </c>
      <c r="N3" s="3">
        <v>19</v>
      </c>
      <c r="O3" s="3">
        <v>0</v>
      </c>
    </row>
    <row r="4" spans="1:15" ht="39.6" x14ac:dyDescent="0.3">
      <c r="A4" s="3">
        <v>3</v>
      </c>
      <c r="B4" s="2" t="s">
        <v>119</v>
      </c>
      <c r="C4" s="3" t="s">
        <v>120</v>
      </c>
      <c r="D4" s="2">
        <v>1</v>
      </c>
      <c r="E4" s="3" t="s">
        <v>45</v>
      </c>
      <c r="F4" s="4">
        <v>0</v>
      </c>
      <c r="G4" s="4">
        <v>0</v>
      </c>
      <c r="H4" s="4"/>
      <c r="I4" s="7">
        <f>ROUND(F4*D4,0)</f>
        <v>0</v>
      </c>
      <c r="J4" s="7">
        <f>ROUND((G4+H4)*D4,0)</f>
        <v>0</v>
      </c>
      <c r="K4" s="11"/>
      <c r="L4" s="12" t="s">
        <v>121</v>
      </c>
      <c r="M4" s="3" t="s">
        <v>47</v>
      </c>
      <c r="N4" s="3">
        <v>19</v>
      </c>
      <c r="O4" s="3">
        <v>0</v>
      </c>
    </row>
    <row r="5" spans="1:15" x14ac:dyDescent="0.3">
      <c r="A5" s="9"/>
      <c r="B5" s="9"/>
      <c r="C5" s="9" t="s">
        <v>61</v>
      </c>
      <c r="D5" s="9"/>
      <c r="E5" s="9"/>
      <c r="F5" s="9"/>
      <c r="G5" s="9"/>
      <c r="H5" s="9"/>
      <c r="I5" s="13">
        <f>ROUND(SUM(I2:I4),0)</f>
        <v>0</v>
      </c>
      <c r="J5" s="13">
        <f>ROUND(SUM(J2:J4),0)</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
  <sheetViews>
    <sheetView zoomScale="70" zoomScaleNormal="70" workbookViewId="0">
      <selection activeCell="H2" sqref="H2:H3"/>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2" width="12.6640625" customWidth="1"/>
    <col min="13" max="13" width="6.6640625" customWidth="1"/>
    <col min="14" max="15" width="8.6640625" customWidth="1"/>
  </cols>
  <sheetData>
    <row r="1" spans="1:15" ht="26.4" x14ac:dyDescent="0.3">
      <c r="A1" s="1" t="s">
        <v>23</v>
      </c>
      <c r="B1" s="1" t="s">
        <v>29</v>
      </c>
      <c r="C1" s="1" t="s">
        <v>30</v>
      </c>
      <c r="D1" s="6" t="s">
        <v>31</v>
      </c>
      <c r="E1" s="6" t="s">
        <v>32</v>
      </c>
      <c r="F1" s="6" t="s">
        <v>33</v>
      </c>
      <c r="G1" s="6" t="s">
        <v>34</v>
      </c>
      <c r="H1" s="6" t="s">
        <v>35</v>
      </c>
      <c r="I1" s="6" t="s">
        <v>36</v>
      </c>
      <c r="J1" s="6" t="s">
        <v>37</v>
      </c>
      <c r="K1" s="10" t="s">
        <v>38</v>
      </c>
      <c r="L1" s="10" t="s">
        <v>39</v>
      </c>
      <c r="M1" s="10" t="s">
        <v>40</v>
      </c>
      <c r="N1" s="10" t="s">
        <v>41</v>
      </c>
      <c r="O1" s="10" t="s">
        <v>42</v>
      </c>
    </row>
    <row r="2" spans="1:15" ht="39.6" x14ac:dyDescent="0.3">
      <c r="A2" s="3">
        <v>1</v>
      </c>
      <c r="B2" s="2" t="s">
        <v>124</v>
      </c>
      <c r="C2" s="3" t="s">
        <v>125</v>
      </c>
      <c r="D2" s="2">
        <v>138.16999999999999</v>
      </c>
      <c r="E2" s="3" t="s">
        <v>102</v>
      </c>
      <c r="F2" s="4">
        <v>0</v>
      </c>
      <c r="G2" s="4">
        <v>0</v>
      </c>
      <c r="H2" s="4"/>
      <c r="I2" s="7">
        <f>ROUND(F2*D2,0)</f>
        <v>0</v>
      </c>
      <c r="J2" s="7">
        <f>ROUND((G2+H2)*D2,0)</f>
        <v>0</v>
      </c>
      <c r="K2" s="11"/>
      <c r="L2" s="12" t="s">
        <v>126</v>
      </c>
      <c r="M2" s="3" t="s">
        <v>47</v>
      </c>
      <c r="N2" s="3">
        <v>21</v>
      </c>
      <c r="O2" s="3">
        <v>0.01</v>
      </c>
    </row>
    <row r="3" spans="1:15" ht="39.6" x14ac:dyDescent="0.3">
      <c r="A3" s="3">
        <v>2</v>
      </c>
      <c r="B3" s="2" t="s">
        <v>127</v>
      </c>
      <c r="C3" s="3" t="s">
        <v>128</v>
      </c>
      <c r="D3" s="2">
        <v>138.16999999999999</v>
      </c>
      <c r="E3" s="3" t="s">
        <v>50</v>
      </c>
      <c r="F3" s="4">
        <v>0</v>
      </c>
      <c r="G3" s="4">
        <v>0</v>
      </c>
      <c r="H3" s="4"/>
      <c r="I3" s="7">
        <f>ROUND(F3*D3,0)</f>
        <v>0</v>
      </c>
      <c r="J3" s="7">
        <f>ROUND((G3+H3)*D3,0)</f>
        <v>0</v>
      </c>
      <c r="K3" s="11"/>
      <c r="L3" s="12" t="s">
        <v>129</v>
      </c>
      <c r="M3" s="3" t="s">
        <v>47</v>
      </c>
      <c r="N3" s="3">
        <v>21</v>
      </c>
      <c r="O3" s="3">
        <v>0</v>
      </c>
    </row>
    <row r="4" spans="1:15" x14ac:dyDescent="0.3">
      <c r="A4" s="9"/>
      <c r="B4" s="9"/>
      <c r="C4" s="9" t="s">
        <v>61</v>
      </c>
      <c r="D4" s="9"/>
      <c r="E4" s="9"/>
      <c r="F4" s="9"/>
      <c r="G4" s="9"/>
      <c r="H4" s="9"/>
      <c r="I4" s="13">
        <f>ROUND(SUM(I2:I3),0)</f>
        <v>0</v>
      </c>
      <c r="J4" s="13">
        <f>ROUND(SUM(J2:J3),0)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25</vt:i4>
      </vt:variant>
    </vt:vector>
  </HeadingPairs>
  <TitlesOfParts>
    <vt:vector size="25" baseType="lpstr">
      <vt:lpstr>Info</vt:lpstr>
      <vt:lpstr>Főösszesítő</vt:lpstr>
      <vt:lpstr>Munkanem összesítő</vt:lpstr>
      <vt:lpstr>2.Bontás, építőanyagok újraha</vt:lpstr>
      <vt:lpstr>5.Építőgépek, szerszámok</vt:lpstr>
      <vt:lpstr>12.Felvonulási létesítmények</vt:lpstr>
      <vt:lpstr>15.Zsaluzás és állványozás</vt:lpstr>
      <vt:lpstr>19.Költségtérítések</vt:lpstr>
      <vt:lpstr>21.Irtás, föld- és sziklamunka</vt:lpstr>
      <vt:lpstr>31.Helyszíni beton és vasbeton</vt:lpstr>
      <vt:lpstr>33.Falazás és egyéb kőműves mu</vt:lpstr>
      <vt:lpstr>34.Fém- és könnyű épületszerke</vt:lpstr>
      <vt:lpstr>35.Ácsmunka</vt:lpstr>
      <vt:lpstr>36.Vakolás és rabicolás</vt:lpstr>
      <vt:lpstr>39.Szárazépítés</vt:lpstr>
      <vt:lpstr>41.Tetőfedés</vt:lpstr>
      <vt:lpstr>42.Hideg- és melegburkolatok k</vt:lpstr>
      <vt:lpstr>43.Bádogozás</vt:lpstr>
      <vt:lpstr>44.Fa- és műanyag szerkezet el</vt:lpstr>
      <vt:lpstr>45.Fém nyílászáró és épületlak</vt:lpstr>
      <vt:lpstr>47.Felületképzés</vt:lpstr>
      <vt:lpstr>48.Szigetelés</vt:lpstr>
      <vt:lpstr>62.Kőburkolat készítése</vt:lpstr>
      <vt:lpstr>66.Hídépítés</vt:lpstr>
      <vt:lpstr>92.Szabadtéri, szabadidő és sp</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01_KBSC csarnok felújítás építészet csak energetika_2024</dc:title>
  <dc:subject/>
  <dc:creator>Galuska Balázs</dc:creator>
  <cp:keywords/>
  <dc:description/>
  <cp:lastModifiedBy>Balazs Wachter</cp:lastModifiedBy>
  <dcterms:created xsi:type="dcterms:W3CDTF">2024-01-09T10:50:16Z</dcterms:created>
  <dcterms:modified xsi:type="dcterms:W3CDTF">2024-03-19T17:07:01Z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416227</vt:lpwstr>
  </property>
  <property fmtid="{D5CDD505-2E9C-101B-9397-08002B2CF9AE}" pid="3" name="title">
    <vt:lpwstr>01_KBSC csarnok felújítás építészet csak energetika_2024</vt:lpwstr>
  </property>
  <property fmtid="{D5CDD505-2E9C-101B-9397-08002B2CF9AE}" pid="4" name="lessonfee">
    <vt:i4>5070</vt:i4>
  </property>
  <property fmtid="{D5CDD505-2E9C-101B-9397-08002B2CF9AE}" pid="5" name="norm_type_id">
    <vt:lpwstr>2</vt:lpwstr>
  </property>
  <property fmtid="{D5CDD505-2E9C-101B-9397-08002B2CF9AE}" pid="6" name="tender_iow_id">
    <vt:lpwstr>17</vt:lpwstr>
  </property>
  <property fmtid="{D5CDD505-2E9C-101B-9397-08002B2CF9AE}" pid="7" name="created">
    <vt:lpwstr>2024-01-09 10:50:16</vt:lpwstr>
  </property>
  <property fmtid="{D5CDD505-2E9C-101B-9397-08002B2CF9AE}" pid="8" name="changed">
    <vt:lpwstr>2024-01-11 10:18:02</vt:lpwstr>
  </property>
  <property fmtid="{D5CDD505-2E9C-101B-9397-08002B2CF9AE}" pid="9" name="osum">
    <vt:i4>0</vt:i4>
  </property>
  <property fmtid="{D5CDD505-2E9C-101B-9397-08002B2CF9AE}" pid="10" name="priceversion">
    <vt:lpwstr>2023.07.01</vt:lpwstr>
  </property>
  <property fmtid="{D5CDD505-2E9C-101B-9397-08002B2CF9AE}" pid="11" name="currency">
    <vt:lpwstr>HUF</vt:lpwstr>
  </property>
</Properties>
</file>