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ch\Documents\balázs\sport\tao\kispályák tervezése\kivitelezés\füves pálya_KBSC\"/>
    </mc:Choice>
  </mc:AlternateContent>
  <xr:revisionPtr revIDLastSave="0" documentId="13_ncr:1_{E2C49E6B-1DE4-4273-A4F1-454085367B84}" xr6:coauthVersionLast="47" xr6:coauthVersionMax="47" xr10:uidLastSave="{00000000-0000-0000-0000-000000000000}"/>
  <bookViews>
    <workbookView xWindow="-108" yWindow="-108" windowWidth="23256" windowHeight="12576" activeTab="1" xr2:uid="{C6B464DB-9AB9-4EB1-AB5C-BD80BFEB803B}"/>
  </bookViews>
  <sheets>
    <sheet name="Összesítő" sheetId="3" r:id="rId1"/>
    <sheet name="Füvespálya" sheetId="1" r:id="rId2"/>
    <sheet name="Pályavilágítá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I3" i="1"/>
  <c r="G3" i="1"/>
  <c r="H42" i="1"/>
  <c r="G42" i="1"/>
  <c r="H7" i="2"/>
  <c r="I7" i="2"/>
  <c r="G7" i="2"/>
  <c r="G53" i="2"/>
  <c r="H53" i="2"/>
  <c r="I53" i="2" s="1"/>
  <c r="I42" i="1" l="1"/>
  <c r="G64" i="2" l="1"/>
  <c r="H64" i="2"/>
  <c r="I64" i="2" s="1"/>
  <c r="G65" i="2"/>
  <c r="H65" i="2"/>
  <c r="I65" i="2" s="1"/>
  <c r="G66" i="2"/>
  <c r="H66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H8" i="2" s="1"/>
  <c r="G56" i="2"/>
  <c r="G8" i="2" s="1"/>
  <c r="G106" i="1"/>
  <c r="H106" i="1"/>
  <c r="I106" i="1" l="1"/>
  <c r="I66" i="2"/>
  <c r="I57" i="2"/>
  <c r="I59" i="2"/>
  <c r="I61" i="2"/>
  <c r="I63" i="2"/>
  <c r="I58" i="2"/>
  <c r="I62" i="2"/>
  <c r="I56" i="2"/>
  <c r="I60" i="2"/>
  <c r="G52" i="2"/>
  <c r="H52" i="2"/>
  <c r="I52" i="2" s="1"/>
  <c r="H51" i="2"/>
  <c r="G51" i="2"/>
  <c r="H50" i="2"/>
  <c r="G50" i="2"/>
  <c r="H49" i="2"/>
  <c r="G49" i="2"/>
  <c r="H48" i="2"/>
  <c r="G48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3" i="2"/>
  <c r="G33" i="2"/>
  <c r="H32" i="2"/>
  <c r="G32" i="2"/>
  <c r="H31" i="2"/>
  <c r="G31" i="2"/>
  <c r="H30" i="2"/>
  <c r="G30" i="2"/>
  <c r="H29" i="2"/>
  <c r="G29" i="2"/>
  <c r="H28" i="2"/>
  <c r="G28" i="2"/>
  <c r="H24" i="2"/>
  <c r="G24" i="2"/>
  <c r="H23" i="2"/>
  <c r="G23" i="2"/>
  <c r="H22" i="2"/>
  <c r="G22" i="2"/>
  <c r="H18" i="2"/>
  <c r="G18" i="2"/>
  <c r="H17" i="2"/>
  <c r="G17" i="2"/>
  <c r="H16" i="2"/>
  <c r="G16" i="2"/>
  <c r="H15" i="2"/>
  <c r="G15" i="2"/>
  <c r="H14" i="2"/>
  <c r="G14" i="2"/>
  <c r="G11" i="1"/>
  <c r="H11" i="1"/>
  <c r="G12" i="1"/>
  <c r="H12" i="1"/>
  <c r="G13" i="1"/>
  <c r="H13" i="1"/>
  <c r="C14" i="1"/>
  <c r="H14" i="1" s="1"/>
  <c r="G15" i="1"/>
  <c r="H15" i="1"/>
  <c r="C16" i="1"/>
  <c r="G16" i="1" s="1"/>
  <c r="G17" i="1"/>
  <c r="H17" i="1"/>
  <c r="G18" i="1"/>
  <c r="H18" i="1"/>
  <c r="C19" i="1"/>
  <c r="G19" i="1" s="1"/>
  <c r="C22" i="1"/>
  <c r="G22" i="1" s="1"/>
  <c r="G23" i="1"/>
  <c r="H23" i="1"/>
  <c r="C24" i="1"/>
  <c r="H24" i="1" s="1"/>
  <c r="G25" i="1"/>
  <c r="H25" i="1"/>
  <c r="C27" i="1"/>
  <c r="G27" i="1" s="1"/>
  <c r="C29" i="1"/>
  <c r="G29" i="1" s="1"/>
  <c r="C30" i="1"/>
  <c r="G30" i="1" s="1"/>
  <c r="G31" i="1"/>
  <c r="H31" i="1"/>
  <c r="C32" i="1"/>
  <c r="H32" i="1" s="1"/>
  <c r="C33" i="1"/>
  <c r="H33" i="1" s="1"/>
  <c r="G34" i="1"/>
  <c r="H34" i="1"/>
  <c r="G35" i="1"/>
  <c r="H35" i="1"/>
  <c r="G36" i="1"/>
  <c r="H36" i="1"/>
  <c r="C38" i="1"/>
  <c r="G38" i="1" s="1"/>
  <c r="G39" i="1"/>
  <c r="H39" i="1"/>
  <c r="G40" i="1"/>
  <c r="H40" i="1"/>
  <c r="G41" i="1"/>
  <c r="H41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I8" i="2" l="1"/>
  <c r="I89" i="1"/>
  <c r="I100" i="1"/>
  <c r="I98" i="1"/>
  <c r="I96" i="1"/>
  <c r="I94" i="1"/>
  <c r="I25" i="1"/>
  <c r="I24" i="2"/>
  <c r="I31" i="2"/>
  <c r="I41" i="2"/>
  <c r="I37" i="2"/>
  <c r="I43" i="2"/>
  <c r="I48" i="2"/>
  <c r="I16" i="2"/>
  <c r="I28" i="2"/>
  <c r="I38" i="2"/>
  <c r="G4" i="2"/>
  <c r="G6" i="2"/>
  <c r="I14" i="2"/>
  <c r="I23" i="2"/>
  <c r="I30" i="2"/>
  <c r="I36" i="2"/>
  <c r="I40" i="2"/>
  <c r="I51" i="2"/>
  <c r="I17" i="2"/>
  <c r="I85" i="1"/>
  <c r="C26" i="1"/>
  <c r="H26" i="1" s="1"/>
  <c r="I18" i="1"/>
  <c r="H27" i="1"/>
  <c r="I27" i="1" s="1"/>
  <c r="I105" i="1"/>
  <c r="I69" i="1"/>
  <c r="I52" i="1"/>
  <c r="G14" i="1"/>
  <c r="I14" i="1" s="1"/>
  <c r="I18" i="2"/>
  <c r="H3" i="2"/>
  <c r="I15" i="2"/>
  <c r="G3" i="2"/>
  <c r="H4" i="2"/>
  <c r="I32" i="2"/>
  <c r="I29" i="2"/>
  <c r="G5" i="2"/>
  <c r="I33" i="2"/>
  <c r="I42" i="2"/>
  <c r="I44" i="2"/>
  <c r="I39" i="2"/>
  <c r="I49" i="2"/>
  <c r="I50" i="2"/>
  <c r="H6" i="2"/>
  <c r="H5" i="2"/>
  <c r="I22" i="2"/>
  <c r="I48" i="1"/>
  <c r="I83" i="1"/>
  <c r="I79" i="1"/>
  <c r="I77" i="1"/>
  <c r="I75" i="1"/>
  <c r="I67" i="1"/>
  <c r="I61" i="1"/>
  <c r="I59" i="1"/>
  <c r="H30" i="1"/>
  <c r="I30" i="1" s="1"/>
  <c r="I101" i="1"/>
  <c r="I97" i="1"/>
  <c r="I93" i="1"/>
  <c r="I84" i="1"/>
  <c r="I82" i="1"/>
  <c r="I80" i="1"/>
  <c r="I78" i="1"/>
  <c r="I72" i="1"/>
  <c r="I70" i="1"/>
  <c r="I64" i="1"/>
  <c r="I62" i="1"/>
  <c r="I55" i="1"/>
  <c r="I53" i="1"/>
  <c r="I47" i="1"/>
  <c r="I40" i="1"/>
  <c r="G24" i="1"/>
  <c r="I24" i="1" s="1"/>
  <c r="I17" i="1"/>
  <c r="I99" i="1"/>
  <c r="I81" i="1"/>
  <c r="I73" i="1"/>
  <c r="I35" i="1"/>
  <c r="I12" i="1"/>
  <c r="I95" i="1"/>
  <c r="I50" i="1"/>
  <c r="I39" i="1"/>
  <c r="I65" i="1"/>
  <c r="I56" i="1"/>
  <c r="I31" i="1"/>
  <c r="H29" i="1"/>
  <c r="I29" i="1" s="1"/>
  <c r="I15" i="1"/>
  <c r="I13" i="1"/>
  <c r="I11" i="1"/>
  <c r="I103" i="1"/>
  <c r="I92" i="1"/>
  <c r="I90" i="1"/>
  <c r="I87" i="1"/>
  <c r="I76" i="1"/>
  <c r="I74" i="1"/>
  <c r="I71" i="1"/>
  <c r="I60" i="1"/>
  <c r="I57" i="1"/>
  <c r="I54" i="1"/>
  <c r="H38" i="1"/>
  <c r="I38" i="1" s="1"/>
  <c r="G33" i="1"/>
  <c r="I33" i="1" s="1"/>
  <c r="C21" i="1"/>
  <c r="G21" i="1" s="1"/>
  <c r="H16" i="1"/>
  <c r="I16" i="1" s="1"/>
  <c r="I91" i="1"/>
  <c r="I104" i="1"/>
  <c r="I102" i="1"/>
  <c r="I88" i="1"/>
  <c r="I86" i="1"/>
  <c r="I68" i="1"/>
  <c r="I66" i="1"/>
  <c r="I63" i="1"/>
  <c r="I51" i="1"/>
  <c r="I49" i="1"/>
  <c r="I41" i="1"/>
  <c r="I36" i="1"/>
  <c r="I34" i="1"/>
  <c r="G32" i="1"/>
  <c r="I32" i="1" s="1"/>
  <c r="I23" i="1"/>
  <c r="C45" i="1"/>
  <c r="C44" i="1"/>
  <c r="H22" i="1"/>
  <c r="I22" i="1" s="1"/>
  <c r="H19" i="1"/>
  <c r="I19" i="1" s="1"/>
  <c r="C20" i="1"/>
  <c r="H9" i="2" l="1"/>
  <c r="H4" i="3" s="1"/>
  <c r="G9" i="2"/>
  <c r="I5" i="2"/>
  <c r="I3" i="2"/>
  <c r="I9" i="2" s="1"/>
  <c r="I4" i="3" s="1"/>
  <c r="I4" i="2"/>
  <c r="I6" i="2"/>
  <c r="G26" i="1"/>
  <c r="I26" i="1" s="1"/>
  <c r="G4" i="3"/>
  <c r="H21" i="1"/>
  <c r="I21" i="1" s="1"/>
  <c r="G20" i="1"/>
  <c r="H20" i="1"/>
  <c r="H44" i="1"/>
  <c r="G44" i="1"/>
  <c r="H45" i="1"/>
  <c r="G45" i="1"/>
  <c r="H4" i="1" l="1"/>
  <c r="G4" i="1"/>
  <c r="I44" i="1"/>
  <c r="I20" i="1"/>
  <c r="I45" i="1"/>
  <c r="H3" i="3" l="1"/>
  <c r="H5" i="3" s="1"/>
  <c r="H6" i="3" s="1"/>
  <c r="H7" i="3" s="1"/>
  <c r="I4" i="1"/>
  <c r="G5" i="1"/>
  <c r="G6" i="1" s="1"/>
  <c r="G3" i="3"/>
  <c r="G5" i="3" s="1"/>
  <c r="G6" i="3" s="1"/>
  <c r="G7" i="3" s="1"/>
  <c r="H5" i="1"/>
  <c r="H6" i="1" s="1"/>
  <c r="I3" i="3" l="1"/>
  <c r="I5" i="3" s="1"/>
  <c r="I6" i="3" s="1"/>
  <c r="I7" i="3" s="1"/>
  <c r="I5" i="1"/>
  <c r="I6" i="1" s="1"/>
</calcChain>
</file>

<file path=xl/sharedStrings.xml><?xml version="1.0" encoding="utf-8"?>
<sst xmlns="http://schemas.openxmlformats.org/spreadsheetml/2006/main" count="372" uniqueCount="187">
  <si>
    <t>klt. / time</t>
  </si>
  <si>
    <t>Kútfúrás, szivattyútechnológia, akna kútterv alapján</t>
  </si>
  <si>
    <t>Automata öntözőrendszer beüzemelése, szórófejek beállítása, vezérlő programozása, próbaüzem</t>
  </si>
  <si>
    <t>Automata öntözőrendszer nyomáspróba</t>
  </si>
  <si>
    <t>Automata öntözőrendszer megvalósulási terv készítése</t>
  </si>
  <si>
    <t>fm / m</t>
  </si>
  <si>
    <t>YSLY-JZ 12x1,5 mm2 kábel 300/500 V</t>
  </si>
  <si>
    <t>YSLY-JZ 5x1,5 mm2 kábel 300/500 V</t>
  </si>
  <si>
    <t>YSLY-JZ 3x1,5 mm2 kábel 300/500 V</t>
  </si>
  <si>
    <t>D 63 - P10 KPE ivóvízcső PE100</t>
  </si>
  <si>
    <t>D 40 - P10  KPE cső</t>
  </si>
  <si>
    <t>D 32 - P10  KPE cső</t>
  </si>
  <si>
    <t>D 32 KPE védőcső</t>
  </si>
  <si>
    <t>db / pcs</t>
  </si>
  <si>
    <t>Műanyag karmantyú 1" BB</t>
  </si>
  <si>
    <t>m2 / m2</t>
  </si>
  <si>
    <t>Geotextil</t>
  </si>
  <si>
    <t>Golyóscsap 2" BB karos (szelepakna szakaszoló csap) szelepaknában elhelyezve</t>
  </si>
  <si>
    <t>Esőérzékelő tartóoszlop 3 m-es</t>
  </si>
  <si>
    <t>Teflon - gáz</t>
  </si>
  <si>
    <t>3M vízhatlan kábeltoldó</t>
  </si>
  <si>
    <t>Galvanizált szűkítő közdarab 2" x 1" KB</t>
  </si>
  <si>
    <t>Galvanizált közcsavar 2" KK</t>
  </si>
  <si>
    <t>Golyóscsap 2" BB karos</t>
  </si>
  <si>
    <t>Golyóscsap 1" KB</t>
  </si>
  <si>
    <t>Réz könyök 6/4" KK</t>
  </si>
  <si>
    <t xml:space="preserve">Réz szűkítő 2"x6/4" KB </t>
  </si>
  <si>
    <t>Réz szűkítő 2"x1" KB</t>
  </si>
  <si>
    <t>Réz közcsavar 6/4" KK</t>
  </si>
  <si>
    <t>Réz T-idom egál 6/4" BBB</t>
  </si>
  <si>
    <t>T-idom  D 40 x 1"BM x  D 40</t>
  </si>
  <si>
    <t>Könyök D 32x1" KM</t>
  </si>
  <si>
    <t>Könyök D 32</t>
  </si>
  <si>
    <t>Átmenet D 40 x 1" belső menetre</t>
  </si>
  <si>
    <t>Átmenet D 63 x 2" külső menetre</t>
  </si>
  <si>
    <t>D 40X D32 szűkítőidom PE100</t>
  </si>
  <si>
    <t>D 40 egál T idom PE100</t>
  </si>
  <si>
    <t>D 63/2" hosszú PE-sárgaréz KÜLSŐ menetes átmeneti idom PE100</t>
  </si>
  <si>
    <t>D 63 PP bevonatos acél lazakarima</t>
  </si>
  <si>
    <t>D 63 hosszú hegtoldatos kötőgyűrű PE100</t>
  </si>
  <si>
    <t>D 63/90° fűtőszálas könyök idom PE100</t>
  </si>
  <si>
    <t>D 63 fűtőszálas T-idom hosszú leágazású PE100</t>
  </si>
  <si>
    <t>D 63 fűtőszálas összekötő idom PE100</t>
  </si>
  <si>
    <t>JUMBO szögletes szelepakna Plastica</t>
  </si>
  <si>
    <t>költség</t>
  </si>
  <si>
    <t>76,5m X 13,2m tartalék terület öntözés: Rain Bird 500 tip szórófejekkel oldalanként 9-9 db fej beépítésével 9,5m-es kötésben.
4-es fúvókákkal, fejenként 1,1m3/h vízfogyasztással, 2 szelepről vezérelve.</t>
  </si>
  <si>
    <t>8005 inox szórófej</t>
  </si>
  <si>
    <t xml:space="preserve"> mágnesszelep, 7-16 m³/h </t>
  </si>
  <si>
    <t xml:space="preserve">RAIN BIRD RSD-BEx Esőérzékelő, mikrokapcsolós </t>
  </si>
  <si>
    <t>impulzus jeladós vízmérő 8-17m3/h mérési tartományban</t>
  </si>
  <si>
    <t>22 zónás bővítő modul vezérlőhöz</t>
  </si>
  <si>
    <t>Kültéri Wifi-s vezérlés 24 vez. Irányig bővíthető, Hydra Wise szoftver</t>
  </si>
  <si>
    <t>Öntözőrendszer</t>
  </si>
  <si>
    <t>db.</t>
  </si>
  <si>
    <t xml:space="preserve">Kispadok telepítése kompletten alapozással együtt: 
8,0 m (12 fő)                  
KISPAD HALOSPORT CHAMPION 12 főre fém tartószerkezet, víztiszta plexi, UV álló vandábiztos PE szék piros színben  </t>
  </si>
  <si>
    <t>2,44 x 7,32 kapuháló feszítő vas és kötél</t>
  </si>
  <si>
    <t>2,44 x 7,32 m labdarúgó kapu háló 10 x 10 lyukbőséggel, hálórögzítő szerelvényekkel a kapukerethez</t>
  </si>
  <si>
    <t>Talajhüvely 2,44 x 7,32 aluminium kapu telepítésére</t>
  </si>
  <si>
    <t xml:space="preserve">Focikapu (7,32*2,44 m) telepítése kompletten: hálóval, lefogatással, rögzítéssel, alapozással </t>
  </si>
  <si>
    <t>Szögletzászló, PE műanyag rúd 175cm hosszú, 30mm átmérőjű, sárga színű. A talajszint feletti részen rugós kialakítású, a talajba előre rögzített hüvelybe  állítva.</t>
  </si>
  <si>
    <t>db</t>
  </si>
  <si>
    <t xml:space="preserve">4,0 m széles, 3,0 m magas kétszárnyú szervízkapu kialakítása a tervezett 3D táblás kerítésben , felette a labdafogóháló bontható kialakításával </t>
  </si>
  <si>
    <t xml:space="preserve">1,6 m széles, 2,0 m magas kétszárnyú személykapu kialakítása a tervezett 3D táblás kerítésben , felette a labdafogóháló bontható kialakításával </t>
  </si>
  <si>
    <t xml:space="preserve">3,0 m széles, 2,0 m magas kétszárnyú személykapu kialakítása a tervezett 3D táblás kerítésben , felette a labdafogóháló bontható kialakításával </t>
  </si>
  <si>
    <t>fm</t>
  </si>
  <si>
    <t>5,0 m magas kerítés és labdafogó háló: 2,0 m magas tüzihorganyzott táblás 3D kerítéssel és felette  3 m magas labdafogó hálóval, UV álló műanyagból 13x13 cm lyukosztással, tüzihorganyzott zártszelvény oszlopokkal, bejáratokkal (külön tételben kírva), alapozással kompletten ( földkiemeléssel, helyszíni deponálással, betonozással) mellékelt terv szerint</t>
  </si>
  <si>
    <t>5,0 m magas labdafogó háló: 5,0 m magas  labdafogó hálóval, UV álló műanyagból 13x13 cm lyukosztással, tüzihorganyzott zártszelvény oszlopokkal, bejáratokkal (külön tételben kírva), alapozással kompletten ( földkiemeléssel, helyszíni deponálással, betonozással) mellékelt terv szerint</t>
  </si>
  <si>
    <t>Kiegészítők</t>
  </si>
  <si>
    <t>m2</t>
  </si>
  <si>
    <t>Gyepszőnyeg terítése (2-2,5 cm) műtrágyaszórással, kineveléssel</t>
  </si>
  <si>
    <t>m3</t>
  </si>
  <si>
    <t>Sportburkolat</t>
  </si>
  <si>
    <t>Földvisszatöltés a szikkasztótestek kialakítása után       (felső 1,0 m vastag takaró réteg )</t>
  </si>
  <si>
    <t>Előregyártott műanyag szikkasztó blokkokból 2 db szikkasztó test kialakítása a mellékelt tervek szerinti pozicióban és mérteben ( pl: Jászplasztik JP BLOC-ból (blokkméret: 0,8 x 0,4 x 0,4 m)
1X72 db szikkasztó blokk                                                           1X96 db szikkasztó blokk</t>
  </si>
  <si>
    <t>Geotextília borítás a szikkasztó testek köré : min 150 g/m2 minőségű geotextillel átlapolással lefedve</t>
  </si>
  <si>
    <t>Földkiemelés helyszíni depóniába ( 2 db szikkasztótest részére )</t>
  </si>
  <si>
    <t>Szikkasztó testek kialakítása</t>
  </si>
  <si>
    <t xml:space="preserve">tisztítóaknák rákötésa a szikkasztóárkokra DN 200-as KG PVC csővel 0,5 % lejtésben, földmunkával kompletten </t>
  </si>
  <si>
    <t>DN 300-as Homokfogós műanyag tisztítóaknák elhelyezése (a járható fedlap műfűborítással )</t>
  </si>
  <si>
    <t>Gyűjtődrén kialakítása:Dréncső fektetés körkörös bordázatú, perforált dréncsőből, geo textília alátéttel, a pálya egyik hosszoldalán, az oldalvonallal  párhuzamosan,átm.160 mm.</t>
  </si>
  <si>
    <t xml:space="preserve">Gyűjtődrén feltöltése:(60 x 60-100) cm-es drénárok feltöltése 4/16-os  mosott kaviccsal (150 fm) 
</t>
  </si>
  <si>
    <t xml:space="preserve">Munkagödör készítése földkiemeléssel, kézi munkával, dréncső részére. (60 x 60-100 cm), helyszíni depóba, elszállítással és lerakói díjjal együtt (150 fm) </t>
  </si>
  <si>
    <t>Drén kialakítása:Dréncső fektetés körkörös bordázatú, perforált dréncsőből, geo textília alátéttel, a pálya alapvonallal párhuzamosan egymástól 4,0 m-re ,átm.80 mm., mellékelt terv szerint ( adott helyen besűrítve)</t>
  </si>
  <si>
    <t xml:space="preserve">Drénárok feltöltése:(30 x 30-60) cm-es drénárok feltöltése 4/16-os  mosott kaviccsal (2502 fm) 
</t>
  </si>
  <si>
    <t xml:space="preserve">Munkagödör készítése földkiemeléssel, kiegészítő kézi munkával, dréncső részére. (30 x 30-60 cm), helyszíni depóba, elszállítással és lerakói díjjal együtt </t>
  </si>
  <si>
    <t>Drénrendszer</t>
  </si>
  <si>
    <t xml:space="preserve">Térkő burkolat készítése, 3 cm  NZ 2/5 ágyazatra fektetve, 0/4 fugázó homok hézagolással 6 cm vtg. </t>
  </si>
  <si>
    <t xml:space="preserve"> fagyálló ágyazati réteg  készítése 4/22-es zúzott kő anyagból 10 cm vtg-ban, gépi tömörítéssel ( tömörségi fok: 95% )</t>
  </si>
  <si>
    <t>Homokos kavics talajjavító alapréteg készítése anyagból 10 cm vtg-ban, gépi tömörítéssel ( tömörségi fok: 95% )</t>
  </si>
  <si>
    <t xml:space="preserve">Altalaj tömörítés bármely tömörítési osztályban gépi erõvel, nagy felületen, tömörségi fok: 95% </t>
  </si>
  <si>
    <t xml:space="preserve">Tükörkészítés tömörítés nélkül, gépi erõvel kiegészítõ kézi munkával sík felületen talajosztály: I-IV. </t>
  </si>
  <si>
    <t>Szegélykő készítése a tervezett pálya körül és mellett, 100 cm hosszú (100*5*20 cm) elemekből, betongerendába rakva (pálya: 285 fm , járda:322 fm  )</t>
  </si>
  <si>
    <t>Szivárgó réteg: 10 cm vastagságban, 0,8% lejtésben 0-4 mm osztályozott, mosott folyami homokból.  Trg:93%.</t>
  </si>
  <si>
    <t>Geotextília terítés: min 150 g/m2 minőségű geotextillel átlapolással lefedve</t>
  </si>
  <si>
    <t xml:space="preserve">Tükör ( "bogárhát alakú pálya") készítése tömörítéssel 0,8- 1,0 % lejtésben, lézergréderrel ( pálya:  9104 m2,  edzőterület: 1064 m2 ) </t>
  </si>
  <si>
    <t xml:space="preserve">Tömörített földfeltöltés készítése 0-100 cm vasatgságban helyszínen deponált anyagból, max. 20 cm vtg rétegekben felhordva, min. Trg:85%  (tömör köbméterben számolva) </t>
  </si>
  <si>
    <t>meglévő salakos futókör melletti betonsávba állított szegélykő sávok elbontása, elszállítás, lerakói díjjal, veszélyes hulladékra</t>
  </si>
  <si>
    <t>meglévő salakos futókör pályarétegrend bontása kb. 20cm vastagságban, elszállítás, lerakói díjjal, veszélyes hulladékra</t>
  </si>
  <si>
    <t xml:space="preserve">Földkitermelés 0-50 cm vastagságban a páyaszerkezeti rétegrend kialakításához szükséges mennyiségben , helyszíni depóniába ( tömör köbméterben számolva) </t>
  </si>
  <si>
    <t xml:space="preserve">humuszleszedés 10 cm vastagságban helyszíni depóniába, elszállítással, lerakódíjjal együtt  (teljes felület: 11075 m2)  </t>
  </si>
  <si>
    <t>meglévő kalapács és gerelyhajító beton dobókörök elbontása, elszállítása, lerakói díjjal</t>
  </si>
  <si>
    <t>meglévő kalapács és gerelyhajító acél védőháló tartó oszlopok kiszedése, elszállítása, lerakói díjjal</t>
  </si>
  <si>
    <t xml:space="preserve">meglévő 40-50 cm törzsátmérőjű fa kivágása és tuskó kiszedése, elszállítással, lerakói díjjal, továbbá a tuskó utáni 8-10 m3-es árok tömedékelése    </t>
  </si>
  <si>
    <t>Alépítmény építés</t>
  </si>
  <si>
    <t>A+D összesen nettó</t>
  </si>
  <si>
    <t>Díj összesen</t>
  </si>
  <si>
    <t>Anyag összesen nettó</t>
  </si>
  <si>
    <t>Díj egységre</t>
  </si>
  <si>
    <t>Anyag egységre nettó</t>
  </si>
  <si>
    <t>Egység</t>
  </si>
  <si>
    <t>Menny.</t>
  </si>
  <si>
    <t>Tétel szövege</t>
  </si>
  <si>
    <t>Ssz.</t>
  </si>
  <si>
    <t xml:space="preserve">68×105 (76×119,5) M-ES  ÉLŐFÜVES PÁLYA ÉS 14×76 M-ES KIEGÉSZÍTŐ FÜVES TERÜLET </t>
  </si>
  <si>
    <t>Bruttó Összesen</t>
  </si>
  <si>
    <t>Áfa</t>
  </si>
  <si>
    <t>Összesen</t>
  </si>
  <si>
    <t>II.</t>
  </si>
  <si>
    <t>SPORTVILÁGÍTÁS - Kazincbarcika Sportcentrum</t>
  </si>
  <si>
    <t>Anyag összesen</t>
  </si>
  <si>
    <t>A+D összesen</t>
  </si>
  <si>
    <t>I.</t>
  </si>
  <si>
    <t>Kisfeszültségű elosztók</t>
  </si>
  <si>
    <t>Tartószerkezetek, védőcsövek</t>
  </si>
  <si>
    <t xml:space="preserve">III. </t>
  </si>
  <si>
    <t>Kábelek, vezetékek</t>
  </si>
  <si>
    <t>IV.</t>
  </si>
  <si>
    <t>Külső munkák</t>
  </si>
  <si>
    <t xml:space="preserve">V. </t>
  </si>
  <si>
    <t>Lámpatestek és szerelvényei</t>
  </si>
  <si>
    <t>Anyag egységre</t>
  </si>
  <si>
    <t>E-I jelű pályavilágítás központi elosztó (rajzszám: SP-K-E-I-1)</t>
  </si>
  <si>
    <t>E-I-01 jelű pályavilágítási elosztó (rajzszám:SP-K-E-I-2)</t>
  </si>
  <si>
    <t>klt</t>
  </si>
  <si>
    <t>E-I-02 jelű pályavilágítási elosztó (rajzszám: SP-K-E-I-3)</t>
  </si>
  <si>
    <t>E-I-03 jelű pályavilágítási elosztó (rajzszám: SP-K-E-I-4)</t>
  </si>
  <si>
    <t>E-I-04 jelű pályavilágítási elosztó (rajzszám: SP-K-E-I-5)</t>
  </si>
  <si>
    <t>Acélsodrony, tűzihorganyzott, kábel oszlopra felvezetéséhez, kábeltartó bilincsekkel, sodrony feszítóvel és a szükséges apróanyagokkal
ø10mm acélsodrony</t>
  </si>
  <si>
    <t>m</t>
  </si>
  <si>
    <t>kg</t>
  </si>
  <si>
    <t>Köpenyvezeték, különböző hosszúságokban, kábeltálcára fektetve, C-sínre bilinccsel rögzítve és védőcsőbe húzva H07RN-F típus
3G2,5</t>
  </si>
  <si>
    <t>YSLCY-OZ típus, erősáramú földkábel, koncentrikus, PCV szigetelés és köpeny, réz vezetővel
3x1,5 mm2</t>
  </si>
  <si>
    <t>YSLCY-OZ típus, erősáramú földkábel, koncentrikus, PCV szigetelés és köpeny, réz vezetővel
4x1,5 mm2</t>
  </si>
  <si>
    <t>Védőcső árokba fektetve, KPE tip.
ø50 mm</t>
  </si>
  <si>
    <t>Védőcső árokba fektetve, KPE tip.
ø110 mm</t>
  </si>
  <si>
    <t>Árokásás kábel részére, föld kitermeléssel, visszatöltéssel min. K3 tömörségi fokozatban</t>
  </si>
  <si>
    <t>Homokágy 0,4 m vastagságban, 0,4 m széles</t>
  </si>
  <si>
    <t>Műanyag jelzőszalag, 50x0,1 mm, sárga, szabványos villámjellel</t>
  </si>
  <si>
    <t>Műanyag kapcsos kábelfedlap 100x30 cm</t>
  </si>
  <si>
    <t>Rúdföldelő, 25mm átm, 3 m hosszú, St/Zn, ráhegesztett 3m hosszú ø10mm V2A köracéllal, leveréssel, földmunkával</t>
  </si>
  <si>
    <t>Vasbeton lemez oszlopoknál elosztók alá a szükséges áttörésekkel - szükség szerint</t>
  </si>
  <si>
    <t>Elosztó. EPH bekötése, szükséges darabolással, bekötéssel
PVC zöld/sárga vezeték, H05V-K 25 mm2</t>
  </si>
  <si>
    <t>Ellenőrző mérések, átadási dokumentáció készítése és átadása megrendelőnek a szerződés szerinti módon elektronikus és papír dokumentáció, mely tartalmazza a következőket is: érintésvédelmi ellenőrző mérés, első tűzvédelmi szabványossági felülvizsgálat, mindegyik jegyzőkönyv készítéssel</t>
  </si>
  <si>
    <t>Green Energy Kft. GP Light - Optimum 1250-60 GP Light - Optimum 1250-60</t>
  </si>
  <si>
    <t>Green Energy Kft. GP Light - Optimum 1250-30 GP Light - Optimum 1250-30</t>
  </si>
  <si>
    <t>SPORTTALL180/8GP/T/D00/NC 18 m magasságú poligonális keresztmetszetű kúpos acéloszlop, oszlop végén kezelő platformmal  (8db GP Light Optimum LED fényvetőhöz 2 sorban), talplemezes kivitelben, 149 km/h szélsebességhez,  lehorganyzó vasalattal, biztonsági mászólétrával, 1 db pihenővel, szerelő járdával, tűzihorganyzott felülettel, lehorgonyzó csavarokkal és beállítókeretekkel, gyártó Schréder Magyarország Zrt</t>
  </si>
  <si>
    <t>Safety belt for safety ladder/NC mászókocsi biztonsági létrás oszlophoz</t>
  </si>
  <si>
    <t>Oszlop alapozás</t>
  </si>
  <si>
    <t>AYCWY típus, erősáramú földkábel, 450/750V, PCV szigetelés és köpeny, alumínium vezetővel
4x25/10 mm2 Terven 5*25 NAYY-J</t>
  </si>
  <si>
    <t>AYCWY típus, erősáramú földkábel, 450/750V, PCV szigetelés és köpeny, alumínium vezetővel
4x50/25 mm2 terven 5*50 NAYY-J</t>
  </si>
  <si>
    <t>Akácfa utca sportvilágítás</t>
  </si>
  <si>
    <t>Füves pálya - Kazincbarcika Sportcentrum</t>
  </si>
  <si>
    <t>Akácfa utca füves pálya</t>
  </si>
  <si>
    <t>I</t>
  </si>
  <si>
    <t>Segédtartó szerkezetek, tüzihorganyzott, műhelyben előregyártott a szerkezetek rögzítésére idomacél</t>
  </si>
  <si>
    <t>UV-álló műanyag hajlékony védőcső, nehéz kivitelű FXP-fekete 40</t>
  </si>
  <si>
    <t>Köpenyvezeték, különböző hosszúságokban, kábeltálcára fektetve, C-sínre bilinccsel rögzítve és védőcsőbe húzva H07RN-F típus, 3G1,5</t>
  </si>
  <si>
    <t>Közmű feltárása kézi erővel, talajosztály: III.</t>
  </si>
  <si>
    <t xml:space="preserve">m3     </t>
  </si>
  <si>
    <t>Munkaárok földkiemelése közművesített területen, kézi erővel, bármely konzisztenciájú talajban, dúcolás nélkül, 2,0 m˛ szelvényig, III. talajosztály</t>
  </si>
  <si>
    <t>Földvisszatöltés munkagödörbe vagy munkaárokba, tömörítés nélkül, réteges elterítéssel, I-IV. osztályú talajban, kézi erővel, az anyag súlypontja karoláson belül, a vezeték (műtárgy) felett és mellett 50 cm vastagságig</t>
  </si>
  <si>
    <t>Tömörítés bármely tömörítési osztályban gépi erővel, vezeték felett és mellett, tömörségi fok: 85%</t>
  </si>
  <si>
    <t>Villanyszerelés földmunkája; kábelárok földmunkája 0,80 m mélységig, 0,40 m szélességig</t>
  </si>
  <si>
    <t>Villanyszerelés földmunkája; visszatöltéssel, döngöléssel, I-IV. oszt. talajban</t>
  </si>
  <si>
    <t>Villanyszerelés földmunkája; útátfúrás, indító és érkező munkagödör kialakítással, védőcső behúzással. 160mm KPE védőcső</t>
  </si>
  <si>
    <t>Villanyszerelés földmunkáj: Homokágy 0,2 m vastagságban, 0,4 m széles</t>
  </si>
  <si>
    <t>Műanyag kábelvédő cső elhelyezése földárokba, cső kívül bordás, belül sima fallal, hajlítható kivitel, tekercsben, DN 160 FXKVR</t>
  </si>
  <si>
    <t xml:space="preserve">m      </t>
  </si>
  <si>
    <t>Műanyag szigetelésű energiaátviteli és irányítás-technikai kábel fektetése kézi erővel, kábelárokba vagy kábelcsatornába, tömeghatár: 2,51-5,00 kg/m NAYY-J 0,6/1 kV 4x240 mm˛</t>
  </si>
  <si>
    <t>Energiaellátás csatalkozás biztosítása</t>
  </si>
  <si>
    <t>Energiaellátás csatlakozás biztosítása</t>
  </si>
  <si>
    <t>VI.</t>
  </si>
  <si>
    <t>Tervezett víztartály helye, Pureco vagy azzal egyenértékű fémtartály, terepbe süllyesztve, lehorgonyzással (4,17*15,07)</t>
  </si>
  <si>
    <t>Csapadékvízfelfogása helyi szikkasztással</t>
  </si>
  <si>
    <t>Kazincbarcikai Sportközpont Akácfa u. nagy füvespálya és pályavilágítás</t>
  </si>
  <si>
    <t>Lámptestek állításához szükséges műszaki tervezési feladatok (talajmechanika, statika)</t>
  </si>
  <si>
    <t>Gyephordozó réteg: 19 cm vastag, helyszínen kevert (min. 80 homok,5% organikus anyag/termőföld, és 15% riolittufa), DIN 18035 előírásai szerint (arányok a helyszíni viszonyok tükrében módosíthatóak)
80 % mosott folyami homok
5 %   organikus anyag / termőföld
15 % Riolittufa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</si>
</sst>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"/>
    <numFmt numFmtId="166" formatCode="0.0"/>
    <numFmt numFmtId="167" formatCode="#,##0\ &quot;Ft&quot;;;"/>
    <numFmt numFmtId="168" formatCode="#,##0&quot; Ft&quot;;;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Garamond"/>
      <family val="1"/>
      <charset val="238"/>
    </font>
    <font>
      <sz val="11"/>
      <color rgb="FF000000"/>
      <name val="Calibri"/>
      <family val="2"/>
      <charset val="1"/>
    </font>
    <font>
      <sz val="9"/>
      <color rgb="FF000000"/>
      <name val="Garamond"/>
      <family val="1"/>
      <charset val="238"/>
    </font>
    <font>
      <sz val="10"/>
      <name val="Arial"/>
      <family val="2"/>
      <charset val="238"/>
    </font>
    <font>
      <sz val="9"/>
      <name val="Garamond"/>
      <family val="1"/>
      <charset val="238"/>
    </font>
    <font>
      <sz val="10"/>
      <color indexed="8"/>
      <name val="Garamond"/>
      <family val="1"/>
      <charset val="238"/>
    </font>
    <font>
      <sz val="10"/>
      <name val="Garamond"/>
      <family val="1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Garamond"/>
      <family val="1"/>
      <charset val="238"/>
    </font>
    <font>
      <b/>
      <sz val="9"/>
      <color rgb="FF000000"/>
      <name val="Garamond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Garamond"/>
      <family val="1"/>
      <charset val="238"/>
    </font>
    <font>
      <u/>
      <sz val="11"/>
      <color theme="1"/>
      <name val="Calibri"/>
      <family val="2"/>
      <charset val="238"/>
      <scheme val="minor"/>
    </font>
    <font>
      <u/>
      <sz val="9"/>
      <color theme="1"/>
      <name val="Garamond"/>
      <family val="1"/>
      <charset val="238"/>
    </font>
    <font>
      <b/>
      <sz val="9"/>
      <color rgb="FF181717"/>
      <name val="Garamond"/>
      <family val="1"/>
      <charset val="238"/>
    </font>
    <font>
      <sz val="9"/>
      <color rgb="FFFF0000"/>
      <name val="Garamond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9" fillId="0" borderId="0"/>
  </cellStyleXfs>
  <cellXfs count="122">
    <xf numFmtId="0" fontId="0" fillId="0" borderId="0" xfId="0"/>
    <xf numFmtId="0" fontId="2" fillId="0" borderId="0" xfId="0" applyFont="1"/>
    <xf numFmtId="0" fontId="2" fillId="0" borderId="1" xfId="0" applyFont="1" applyBorder="1"/>
    <xf numFmtId="3" fontId="4" fillId="0" borderId="1" xfId="1" applyNumberFormat="1" applyFont="1" applyBorder="1" applyAlignment="1">
      <alignment horizontal="right" wrapText="1"/>
    </xf>
    <xf numFmtId="3" fontId="4" fillId="0" borderId="1" xfId="1" applyNumberFormat="1" applyFont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6" fillId="0" borderId="1" xfId="2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3" fontId="6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wrapText="1"/>
    </xf>
    <xf numFmtId="4" fontId="2" fillId="0" borderId="1" xfId="0" applyNumberFormat="1" applyFont="1" applyBorder="1" applyAlignment="1">
      <alignment horizontal="left" wrapText="1"/>
    </xf>
    <xf numFmtId="3" fontId="4" fillId="0" borderId="1" xfId="1" applyNumberFormat="1" applyFont="1" applyBorder="1" applyAlignment="1" applyProtection="1">
      <alignment horizontal="right" wrapText="1"/>
      <protection locked="0"/>
    </xf>
    <xf numFmtId="3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vertical="center" wrapText="1"/>
    </xf>
    <xf numFmtId="0" fontId="6" fillId="2" borderId="1" xfId="3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center" wrapText="1"/>
    </xf>
    <xf numFmtId="165" fontId="6" fillId="2" borderId="1" xfId="3" applyNumberFormat="1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left" vertical="center"/>
    </xf>
    <xf numFmtId="165" fontId="6" fillId="2" borderId="1" xfId="3" applyNumberFormat="1" applyFont="1" applyFill="1" applyBorder="1" applyAlignment="1">
      <alignment horizontal="left" vertical="center" wrapText="1"/>
    </xf>
    <xf numFmtId="4" fontId="6" fillId="0" borderId="1" xfId="4" applyNumberFormat="1" applyFont="1" applyBorder="1" applyAlignment="1">
      <alignment horizontal="left" wrapText="1"/>
    </xf>
    <xf numFmtId="0" fontId="6" fillId="2" borderId="1" xfId="3" applyFont="1" applyFill="1" applyBorder="1" applyAlignment="1">
      <alignment horizontal="left" wrapText="1"/>
    </xf>
    <xf numFmtId="0" fontId="11" fillId="0" borderId="1" xfId="4" applyFont="1" applyBorder="1" applyAlignment="1">
      <alignment horizontal="right" wrapText="1"/>
    </xf>
    <xf numFmtId="3" fontId="12" fillId="0" borderId="1" xfId="4" applyNumberFormat="1" applyFont="1" applyBorder="1" applyAlignment="1">
      <alignment horizontal="right" wrapText="1"/>
    </xf>
    <xf numFmtId="166" fontId="11" fillId="0" borderId="1" xfId="4" applyNumberFormat="1" applyFont="1" applyBorder="1" applyAlignment="1">
      <alignment horizontal="right" wrapText="1"/>
    </xf>
    <xf numFmtId="1" fontId="11" fillId="0" borderId="1" xfId="4" applyNumberFormat="1" applyFont="1" applyBorder="1" applyAlignment="1">
      <alignment horizontal="right" wrapText="1"/>
    </xf>
    <xf numFmtId="166" fontId="11" fillId="0" borderId="1" xfId="4" applyNumberFormat="1" applyFont="1" applyBorder="1" applyAlignment="1">
      <alignment horizontal="left" wrapText="1"/>
    </xf>
    <xf numFmtId="4" fontId="11" fillId="0" borderId="1" xfId="4" applyNumberFormat="1" applyFont="1" applyBorder="1" applyAlignment="1">
      <alignment horizontal="left" wrapText="1"/>
    </xf>
    <xf numFmtId="167" fontId="2" fillId="0" borderId="8" xfId="0" applyNumberFormat="1" applyFont="1" applyBorder="1"/>
    <xf numFmtId="167" fontId="6" fillId="0" borderId="8" xfId="0" applyNumberFormat="1" applyFont="1" applyBorder="1"/>
    <xf numFmtId="0" fontId="6" fillId="0" borderId="8" xfId="0" applyFont="1" applyBorder="1"/>
    <xf numFmtId="49" fontId="6" fillId="0" borderId="8" xfId="0" applyNumberFormat="1" applyFont="1" applyBorder="1"/>
    <xf numFmtId="4" fontId="14" fillId="0" borderId="1" xfId="0" applyNumberFormat="1" applyFont="1" applyBorder="1" applyAlignment="1">
      <alignment horizontal="left" wrapText="1"/>
    </xf>
    <xf numFmtId="0" fontId="14" fillId="0" borderId="0" xfId="0" applyFont="1"/>
    <xf numFmtId="0" fontId="6" fillId="0" borderId="1" xfId="3" applyFont="1" applyBorder="1" applyAlignment="1">
      <alignment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4" fillId="0" borderId="0" xfId="0" applyFont="1"/>
    <xf numFmtId="0" fontId="6" fillId="4" borderId="3" xfId="0" applyFont="1" applyFill="1" applyBorder="1"/>
    <xf numFmtId="49" fontId="6" fillId="4" borderId="3" xfId="0" applyNumberFormat="1" applyFont="1" applyFill="1" applyBorder="1"/>
    <xf numFmtId="168" fontId="6" fillId="4" borderId="3" xfId="0" applyNumberFormat="1" applyFont="1" applyFill="1" applyBorder="1"/>
    <xf numFmtId="3" fontId="12" fillId="4" borderId="3" xfId="4" applyNumberFormat="1" applyFont="1" applyFill="1" applyBorder="1" applyAlignment="1">
      <alignment horizontal="right" wrapText="1"/>
    </xf>
    <xf numFmtId="0" fontId="11" fillId="4" borderId="13" xfId="4" applyFont="1" applyFill="1" applyBorder="1" applyAlignment="1">
      <alignment horizontal="right" wrapText="1"/>
    </xf>
    <xf numFmtId="0" fontId="6" fillId="0" borderId="0" xfId="0" applyFont="1"/>
    <xf numFmtId="0" fontId="4" fillId="0" borderId="0" xfId="0" applyFont="1" applyAlignment="1">
      <alignment horizontal="right"/>
    </xf>
    <xf numFmtId="166" fontId="6" fillId="0" borderId="14" xfId="4" applyNumberFormat="1" applyFont="1" applyBorder="1" applyAlignment="1">
      <alignment horizontal="left" wrapText="1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2" fontId="6" fillId="0" borderId="14" xfId="4" applyNumberFormat="1" applyFont="1" applyBorder="1" applyAlignment="1">
      <alignment horizontal="left" wrapText="1"/>
    </xf>
    <xf numFmtId="1" fontId="6" fillId="0" borderId="1" xfId="4" applyNumberFormat="1" applyFont="1" applyBorder="1" applyAlignment="1">
      <alignment horizontal="right" wrapText="1"/>
    </xf>
    <xf numFmtId="3" fontId="4" fillId="0" borderId="1" xfId="1" applyNumberFormat="1" applyFont="1" applyBorder="1" applyAlignment="1">
      <alignment horizontal="center" wrapText="1"/>
    </xf>
    <xf numFmtId="3" fontId="18" fillId="0" borderId="1" xfId="1" applyNumberFormat="1" applyFont="1" applyBorder="1" applyAlignment="1" applyProtection="1">
      <alignment horizontal="right" wrapText="1"/>
      <protection locked="0"/>
    </xf>
    <xf numFmtId="2" fontId="6" fillId="0" borderId="1" xfId="4" applyNumberFormat="1" applyFont="1" applyBorder="1" applyAlignment="1">
      <alignment horizontal="left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3" fontId="4" fillId="0" borderId="1" xfId="1" applyNumberFormat="1" applyFont="1" applyBorder="1" applyAlignment="1" applyProtection="1">
      <alignment horizontal="left" wrapText="1"/>
      <protection locked="0"/>
    </xf>
    <xf numFmtId="1" fontId="6" fillId="0" borderId="1" xfId="4" applyNumberFormat="1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3" fontId="6" fillId="0" borderId="1" xfId="1" applyNumberFormat="1" applyFont="1" applyBorder="1" applyAlignment="1">
      <alignment horizontal="center" wrapText="1"/>
    </xf>
    <xf numFmtId="3" fontId="6" fillId="0" borderId="1" xfId="1" applyNumberFormat="1" applyFont="1" applyBorder="1" applyAlignment="1" applyProtection="1">
      <alignment horizontal="right" wrapText="1"/>
      <protection locked="0"/>
    </xf>
    <xf numFmtId="3" fontId="6" fillId="0" borderId="1" xfId="1" applyNumberFormat="1" applyFont="1" applyBorder="1" applyAlignment="1">
      <alignment horizontal="right" wrapText="1"/>
    </xf>
    <xf numFmtId="0" fontId="19" fillId="0" borderId="0" xfId="0" applyFont="1"/>
    <xf numFmtId="0" fontId="6" fillId="3" borderId="10" xfId="0" applyFont="1" applyFill="1" applyBorder="1"/>
    <xf numFmtId="49" fontId="6" fillId="3" borderId="10" xfId="0" applyNumberFormat="1" applyFont="1" applyFill="1" applyBorder="1"/>
    <xf numFmtId="167" fontId="6" fillId="3" borderId="10" xfId="0" applyNumberFormat="1" applyFont="1" applyFill="1" applyBorder="1"/>
    <xf numFmtId="3" fontId="14" fillId="3" borderId="10" xfId="4" applyNumberFormat="1" applyFont="1" applyFill="1" applyBorder="1" applyAlignment="1">
      <alignment horizontal="right" wrapText="1"/>
    </xf>
    <xf numFmtId="0" fontId="11" fillId="3" borderId="18" xfId="4" applyFont="1" applyFill="1" applyBorder="1" applyAlignment="1">
      <alignment horizontal="right" wrapText="1"/>
    </xf>
    <xf numFmtId="168" fontId="6" fillId="0" borderId="1" xfId="0" applyNumberFormat="1" applyFont="1" applyBorder="1"/>
    <xf numFmtId="0" fontId="12" fillId="0" borderId="0" xfId="0" applyFont="1" applyAlignment="1">
      <alignment horizontal="right"/>
    </xf>
    <xf numFmtId="168" fontId="12" fillId="0" borderId="1" xfId="0" applyNumberFormat="1" applyFont="1" applyBorder="1" applyAlignment="1">
      <alignment horizontal="right"/>
    </xf>
    <xf numFmtId="0" fontId="6" fillId="0" borderId="1" xfId="0" applyFont="1" applyBorder="1"/>
    <xf numFmtId="49" fontId="6" fillId="0" borderId="1" xfId="0" applyNumberFormat="1" applyFont="1" applyBorder="1"/>
    <xf numFmtId="3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6" fillId="0" borderId="20" xfId="0" applyNumberFormat="1" applyFont="1" applyBorder="1"/>
    <xf numFmtId="0" fontId="0" fillId="0" borderId="20" xfId="0" applyBorder="1"/>
    <xf numFmtId="0" fontId="16" fillId="0" borderId="11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1" fillId="3" borderId="15" xfId="0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49" fontId="6" fillId="0" borderId="19" xfId="0" applyNumberFormat="1" applyFont="1" applyBorder="1"/>
    <xf numFmtId="0" fontId="0" fillId="0" borderId="19" xfId="0" applyBorder="1"/>
    <xf numFmtId="0" fontId="6" fillId="4" borderId="12" xfId="0" applyFont="1" applyFill="1" applyBorder="1" applyAlignment="1">
      <alignment horizontal="left"/>
    </xf>
    <xf numFmtId="166" fontId="11" fillId="3" borderId="7" xfId="4" applyNumberFormat="1" applyFont="1" applyFill="1" applyBorder="1" applyAlignment="1">
      <alignment horizontal="left" wrapText="1"/>
    </xf>
    <xf numFmtId="0" fontId="10" fillId="3" borderId="6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4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4" fillId="0" borderId="4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4" fillId="0" borderId="4" xfId="0" applyFont="1" applyBorder="1" applyAlignment="1">
      <alignment horizontal="left" wrapText="1"/>
    </xf>
    <xf numFmtId="0" fontId="14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166" fontId="17" fillId="4" borderId="1" xfId="4" applyNumberFormat="1" applyFont="1" applyFill="1" applyBorder="1" applyAlignment="1">
      <alignment horizontal="left" wrapText="1"/>
    </xf>
    <xf numFmtId="166" fontId="11" fillId="0" borderId="14" xfId="4" applyNumberFormat="1" applyFont="1" applyBorder="1" applyAlignment="1">
      <alignment horizontal="left" wrapText="1"/>
    </xf>
    <xf numFmtId="166" fontId="11" fillId="0" borderId="1" xfId="4" applyNumberFormat="1" applyFont="1" applyBorder="1" applyAlignment="1">
      <alignment horizontal="left" wrapText="1"/>
    </xf>
    <xf numFmtId="0" fontId="6" fillId="5" borderId="1" xfId="3" applyFont="1" applyFill="1" applyBorder="1" applyAlignment="1">
      <alignment vertical="center" wrapText="1"/>
    </xf>
  </cellXfs>
  <cellStyles count="5">
    <cellStyle name="Excel Built-in Normal" xfId="4" xr:uid="{C386899D-6734-4B77-B5F9-154E45BBE75D}"/>
    <cellStyle name="Normál" xfId="0" builtinId="0"/>
    <cellStyle name="Normal 2" xfId="1" xr:uid="{82911F99-0FF2-43F1-B1A3-857415F384F2}"/>
    <cellStyle name="Normál 4 2" xfId="2" xr:uid="{9C290CE9-2A65-4E7F-B304-7282E0D44F24}"/>
    <cellStyle name="Normál 8" xfId="3" xr:uid="{D5E5A1E2-0404-49BF-BD93-684A82FB7D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49822-13BF-437D-8DA9-D54E456CC9AA}">
  <dimension ref="A1:I7"/>
  <sheetViews>
    <sheetView workbookViewId="0">
      <selection activeCell="B12" sqref="B12"/>
    </sheetView>
  </sheetViews>
  <sheetFormatPr defaultRowHeight="14.4" x14ac:dyDescent="0.3"/>
  <sheetData>
    <row r="1" spans="1:9" x14ac:dyDescent="0.3">
      <c r="A1" s="98" t="s">
        <v>184</v>
      </c>
      <c r="B1" s="99"/>
      <c r="C1" s="99"/>
      <c r="D1" s="99"/>
      <c r="E1" s="99"/>
      <c r="F1" s="99"/>
      <c r="G1" s="99"/>
      <c r="H1" s="99"/>
      <c r="I1" s="100"/>
    </row>
    <row r="2" spans="1:9" ht="24.6" x14ac:dyDescent="0.3">
      <c r="A2" s="76"/>
      <c r="B2" s="77"/>
      <c r="C2" s="76"/>
      <c r="D2" s="76"/>
      <c r="E2" s="76"/>
      <c r="F2" s="78"/>
      <c r="G2" s="79" t="s">
        <v>119</v>
      </c>
      <c r="H2" s="79" t="s">
        <v>105</v>
      </c>
      <c r="I2" s="80" t="s">
        <v>120</v>
      </c>
    </row>
    <row r="3" spans="1:9" x14ac:dyDescent="0.3">
      <c r="A3" s="88" t="s">
        <v>121</v>
      </c>
      <c r="B3" s="101" t="s">
        <v>162</v>
      </c>
      <c r="C3" s="102"/>
      <c r="D3" s="102"/>
      <c r="E3" s="102"/>
      <c r="F3" s="102"/>
      <c r="G3" s="39">
        <f>Füvespálya!G3</f>
        <v>0</v>
      </c>
      <c r="H3" s="39">
        <f>Füvespálya!H3</f>
        <v>0</v>
      </c>
      <c r="I3" s="39">
        <f>Füvespálya!I3</f>
        <v>0</v>
      </c>
    </row>
    <row r="4" spans="1:9" x14ac:dyDescent="0.3">
      <c r="A4" s="89" t="s">
        <v>117</v>
      </c>
      <c r="B4" s="93" t="s">
        <v>160</v>
      </c>
      <c r="C4" s="94"/>
      <c r="D4" s="94"/>
      <c r="E4" s="94"/>
      <c r="F4" s="94"/>
      <c r="G4" s="39">
        <f>Pályavilágítás!G9</f>
        <v>0</v>
      </c>
      <c r="H4" s="39">
        <f>Pályavilágítás!H9</f>
        <v>0</v>
      </c>
      <c r="I4" s="39">
        <f>Pályavilágítás!I9</f>
        <v>0</v>
      </c>
    </row>
    <row r="5" spans="1:9" x14ac:dyDescent="0.3">
      <c r="A5" s="95" t="s">
        <v>116</v>
      </c>
      <c r="B5" s="96"/>
      <c r="C5" s="96"/>
      <c r="D5" s="96"/>
      <c r="E5" s="96"/>
      <c r="F5" s="97"/>
      <c r="G5" s="38">
        <f>SUM(G3:G4)</f>
        <v>0</v>
      </c>
      <c r="H5" s="38">
        <f>SUM(H3:H4)</f>
        <v>0</v>
      </c>
      <c r="I5" s="38">
        <f>SUM(I3:I4)</f>
        <v>0</v>
      </c>
    </row>
    <row r="6" spans="1:9" x14ac:dyDescent="0.3">
      <c r="A6" s="95" t="s">
        <v>115</v>
      </c>
      <c r="B6" s="96"/>
      <c r="C6" s="96"/>
      <c r="D6" s="96"/>
      <c r="E6" s="96"/>
      <c r="F6" s="97"/>
      <c r="G6" s="38">
        <f>G5*0.27</f>
        <v>0</v>
      </c>
      <c r="H6" s="38">
        <f>H5*0.27</f>
        <v>0</v>
      </c>
      <c r="I6" s="38">
        <f>I5*0.27</f>
        <v>0</v>
      </c>
    </row>
    <row r="7" spans="1:9" x14ac:dyDescent="0.3">
      <c r="A7" s="95" t="s">
        <v>114</v>
      </c>
      <c r="B7" s="96"/>
      <c r="C7" s="96"/>
      <c r="D7" s="96"/>
      <c r="E7" s="96"/>
      <c r="F7" s="97"/>
      <c r="G7" s="38">
        <f>G5+G6</f>
        <v>0</v>
      </c>
      <c r="H7" s="38">
        <f>H5+H6</f>
        <v>0</v>
      </c>
      <c r="I7" s="38">
        <f>I5+I6</f>
        <v>0</v>
      </c>
    </row>
  </sheetData>
  <mergeCells count="6">
    <mergeCell ref="B4:F4"/>
    <mergeCell ref="A5:F5"/>
    <mergeCell ref="A6:F6"/>
    <mergeCell ref="A7:F7"/>
    <mergeCell ref="A1:I1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ADBC-6DA6-4DD3-AFF7-AF702C180838}">
  <dimension ref="A1:I106"/>
  <sheetViews>
    <sheetView tabSelected="1" topLeftCell="A29" zoomScale="70" zoomScaleNormal="70" workbookViewId="0">
      <selection activeCell="A8" sqref="A8:I8"/>
    </sheetView>
  </sheetViews>
  <sheetFormatPr defaultColWidth="8.77734375" defaultRowHeight="12" x14ac:dyDescent="0.25"/>
  <cols>
    <col min="1" max="1" width="4.77734375" style="1" customWidth="1"/>
    <col min="2" max="2" width="37" style="1" customWidth="1"/>
    <col min="3" max="5" width="8.77734375" style="1"/>
    <col min="6" max="6" width="13.77734375" style="1" customWidth="1"/>
    <col min="7" max="7" width="15.21875" style="1" customWidth="1"/>
    <col min="8" max="8" width="10.44140625" style="1" customWidth="1"/>
    <col min="9" max="9" width="10.77734375" style="1" customWidth="1"/>
    <col min="10" max="16384" width="8.77734375" style="1"/>
  </cols>
  <sheetData>
    <row r="1" spans="1:9" x14ac:dyDescent="0.25">
      <c r="A1" s="103" t="s">
        <v>161</v>
      </c>
      <c r="B1" s="103"/>
      <c r="C1" s="103"/>
      <c r="D1" s="103"/>
      <c r="E1" s="103"/>
      <c r="F1" s="103"/>
      <c r="G1" s="103"/>
      <c r="H1" s="103"/>
      <c r="I1" s="103"/>
    </row>
    <row r="2" spans="1:9" ht="24" x14ac:dyDescent="0.25">
      <c r="A2" s="49"/>
      <c r="B2" s="50"/>
      <c r="C2" s="49"/>
      <c r="D2" s="49"/>
      <c r="E2" s="49"/>
      <c r="F2" s="51"/>
      <c r="G2" s="52" t="s">
        <v>119</v>
      </c>
      <c r="H2" s="52" t="s">
        <v>105</v>
      </c>
      <c r="I2" s="53" t="s">
        <v>120</v>
      </c>
    </row>
    <row r="3" spans="1:9" x14ac:dyDescent="0.25">
      <c r="A3" s="40" t="s">
        <v>163</v>
      </c>
      <c r="B3" s="41" t="s">
        <v>113</v>
      </c>
      <c r="C3" s="40"/>
      <c r="D3" s="40"/>
      <c r="E3" s="40"/>
      <c r="F3" s="39"/>
      <c r="G3" s="39">
        <f>SUM(G11:G106)</f>
        <v>0</v>
      </c>
      <c r="H3" s="39">
        <f t="shared" ref="H3:I3" si="0">SUM(H11:H106)</f>
        <v>0</v>
      </c>
      <c r="I3" s="39">
        <f t="shared" si="0"/>
        <v>0</v>
      </c>
    </row>
    <row r="4" spans="1:9" ht="14.4" x14ac:dyDescent="0.3">
      <c r="A4" s="95" t="s">
        <v>116</v>
      </c>
      <c r="B4" s="96"/>
      <c r="C4" s="96"/>
      <c r="D4" s="96"/>
      <c r="E4" s="96"/>
      <c r="F4" s="97"/>
      <c r="G4" s="38">
        <f>SUM(G3:G3)</f>
        <v>0</v>
      </c>
      <c r="H4" s="38">
        <f>SUM(H3:H3)</f>
        <v>0</v>
      </c>
      <c r="I4" s="38">
        <f>SUM(I3:I3)</f>
        <v>0</v>
      </c>
    </row>
    <row r="5" spans="1:9" ht="14.4" x14ac:dyDescent="0.3">
      <c r="A5" s="95" t="s">
        <v>115</v>
      </c>
      <c r="B5" s="96"/>
      <c r="C5" s="96"/>
      <c r="D5" s="96"/>
      <c r="E5" s="96"/>
      <c r="F5" s="97"/>
      <c r="G5" s="38">
        <f>G4*0.27</f>
        <v>0</v>
      </c>
      <c r="H5" s="38">
        <f>H4*0.27</f>
        <v>0</v>
      </c>
      <c r="I5" s="38">
        <f>I4*0.27</f>
        <v>0</v>
      </c>
    </row>
    <row r="6" spans="1:9" ht="14.4" x14ac:dyDescent="0.3">
      <c r="A6" s="95" t="s">
        <v>114</v>
      </c>
      <c r="B6" s="96"/>
      <c r="C6" s="96"/>
      <c r="D6" s="96"/>
      <c r="E6" s="96"/>
      <c r="F6" s="97"/>
      <c r="G6" s="38">
        <f>G4+G5</f>
        <v>0</v>
      </c>
      <c r="H6" s="38">
        <f>H4+H5</f>
        <v>0</v>
      </c>
      <c r="I6" s="38">
        <f>I4+I5</f>
        <v>0</v>
      </c>
    </row>
    <row r="8" spans="1:9" x14ac:dyDescent="0.25">
      <c r="A8" s="104" t="s">
        <v>113</v>
      </c>
      <c r="B8" s="105"/>
      <c r="C8" s="105"/>
      <c r="D8" s="105"/>
      <c r="E8" s="105"/>
      <c r="F8" s="105"/>
      <c r="G8" s="105"/>
      <c r="H8" s="105"/>
      <c r="I8" s="106"/>
    </row>
    <row r="9" spans="1:9" ht="36" x14ac:dyDescent="0.25">
      <c r="A9" s="36" t="s">
        <v>112</v>
      </c>
      <c r="B9" s="36" t="s">
        <v>111</v>
      </c>
      <c r="C9" s="35" t="s">
        <v>110</v>
      </c>
      <c r="D9" s="34" t="s">
        <v>109</v>
      </c>
      <c r="E9" s="33" t="s">
        <v>108</v>
      </c>
      <c r="F9" s="33" t="s">
        <v>107</v>
      </c>
      <c r="G9" s="33" t="s">
        <v>106</v>
      </c>
      <c r="H9" s="33" t="s">
        <v>105</v>
      </c>
      <c r="I9" s="32" t="s">
        <v>104</v>
      </c>
    </row>
    <row r="10" spans="1:9" s="43" customFormat="1" x14ac:dyDescent="0.25">
      <c r="A10" s="37">
        <v>2.0099999999999998</v>
      </c>
      <c r="B10" s="110" t="s">
        <v>103</v>
      </c>
      <c r="C10" s="111"/>
      <c r="D10" s="111"/>
      <c r="E10" s="111"/>
      <c r="F10" s="111"/>
      <c r="G10" s="111"/>
      <c r="H10" s="111"/>
      <c r="I10" s="112"/>
    </row>
    <row r="11" spans="1:9" ht="36" x14ac:dyDescent="0.25">
      <c r="A11" s="30">
        <v>2.02</v>
      </c>
      <c r="B11" s="23" t="s">
        <v>102</v>
      </c>
      <c r="C11" s="29">
        <v>12</v>
      </c>
      <c r="D11" s="31" t="s">
        <v>60</v>
      </c>
      <c r="E11" s="18"/>
      <c r="F11" s="18"/>
      <c r="G11" s="3">
        <f t="shared" ref="G11:G27" si="1">E11*C11</f>
        <v>0</v>
      </c>
      <c r="H11" s="3">
        <f t="shared" ref="H11:H27" si="2">F11*C11</f>
        <v>0</v>
      </c>
      <c r="I11" s="3">
        <f t="shared" ref="I11:I27" si="3">H11+G11</f>
        <v>0</v>
      </c>
    </row>
    <row r="12" spans="1:9" ht="24" x14ac:dyDescent="0.25">
      <c r="A12" s="30">
        <v>2.0299999999999998</v>
      </c>
      <c r="B12" s="23" t="s">
        <v>101</v>
      </c>
      <c r="C12" s="29">
        <v>11</v>
      </c>
      <c r="D12" s="31" t="s">
        <v>60</v>
      </c>
      <c r="E12" s="18"/>
      <c r="F12" s="18"/>
      <c r="G12" s="3">
        <f t="shared" si="1"/>
        <v>0</v>
      </c>
      <c r="H12" s="3">
        <f t="shared" si="2"/>
        <v>0</v>
      </c>
      <c r="I12" s="3">
        <f t="shared" si="3"/>
        <v>0</v>
      </c>
    </row>
    <row r="13" spans="1:9" ht="24" x14ac:dyDescent="0.25">
      <c r="A13" s="30">
        <v>2.04</v>
      </c>
      <c r="B13" s="23" t="s">
        <v>100</v>
      </c>
      <c r="C13" s="29">
        <v>10.5</v>
      </c>
      <c r="D13" s="31" t="s">
        <v>68</v>
      </c>
      <c r="E13" s="18"/>
      <c r="F13" s="18"/>
      <c r="G13" s="3">
        <f t="shared" si="1"/>
        <v>0</v>
      </c>
      <c r="H13" s="3">
        <f t="shared" si="2"/>
        <v>0</v>
      </c>
      <c r="I13" s="3">
        <f t="shared" si="3"/>
        <v>0</v>
      </c>
    </row>
    <row r="14" spans="1:9" ht="36" x14ac:dyDescent="0.25">
      <c r="A14" s="30">
        <v>2.0499999999999998</v>
      </c>
      <c r="B14" s="23" t="s">
        <v>99</v>
      </c>
      <c r="C14" s="29">
        <f>1108</f>
        <v>1108</v>
      </c>
      <c r="D14" s="31" t="s">
        <v>70</v>
      </c>
      <c r="E14" s="18"/>
      <c r="F14" s="18"/>
      <c r="G14" s="3">
        <f t="shared" si="1"/>
        <v>0</v>
      </c>
      <c r="H14" s="3">
        <f t="shared" si="2"/>
        <v>0</v>
      </c>
      <c r="I14" s="3">
        <f t="shared" si="3"/>
        <v>0</v>
      </c>
    </row>
    <row r="15" spans="1:9" ht="36" x14ac:dyDescent="0.25">
      <c r="A15" s="30">
        <v>2.06</v>
      </c>
      <c r="B15" s="23" t="s">
        <v>98</v>
      </c>
      <c r="C15" s="29">
        <v>1503</v>
      </c>
      <c r="D15" s="31" t="s">
        <v>70</v>
      </c>
      <c r="E15" s="18"/>
      <c r="F15" s="18"/>
      <c r="G15" s="3">
        <f t="shared" si="1"/>
        <v>0</v>
      </c>
      <c r="H15" s="3">
        <f t="shared" si="2"/>
        <v>0</v>
      </c>
      <c r="I15" s="3">
        <f t="shared" si="3"/>
        <v>0</v>
      </c>
    </row>
    <row r="16" spans="1:9" ht="36" x14ac:dyDescent="0.25">
      <c r="A16" s="30">
        <v>2.0699999999999998</v>
      </c>
      <c r="B16" s="23" t="s">
        <v>97</v>
      </c>
      <c r="C16" s="29">
        <f>866.5*0.2</f>
        <v>173.3</v>
      </c>
      <c r="D16" s="31" t="s">
        <v>70</v>
      </c>
      <c r="E16" s="18"/>
      <c r="F16" s="18"/>
      <c r="G16" s="3">
        <f t="shared" si="1"/>
        <v>0</v>
      </c>
      <c r="H16" s="3">
        <f t="shared" si="2"/>
        <v>0</v>
      </c>
      <c r="I16" s="3">
        <f t="shared" si="3"/>
        <v>0</v>
      </c>
    </row>
    <row r="17" spans="1:9" ht="36" x14ac:dyDescent="0.25">
      <c r="A17" s="30">
        <v>2.08</v>
      </c>
      <c r="B17" s="23" t="s">
        <v>96</v>
      </c>
      <c r="C17" s="29">
        <v>471.8</v>
      </c>
      <c r="D17" s="31" t="s">
        <v>64</v>
      </c>
      <c r="E17" s="18"/>
      <c r="F17" s="18"/>
      <c r="G17" s="3">
        <f t="shared" si="1"/>
        <v>0</v>
      </c>
      <c r="H17" s="3">
        <f t="shared" si="2"/>
        <v>0</v>
      </c>
      <c r="I17" s="3">
        <f t="shared" si="3"/>
        <v>0</v>
      </c>
    </row>
    <row r="18" spans="1:9" ht="48" x14ac:dyDescent="0.25">
      <c r="A18" s="30">
        <v>2.09</v>
      </c>
      <c r="B18" s="16" t="s">
        <v>95</v>
      </c>
      <c r="C18" s="5">
        <v>1503</v>
      </c>
      <c r="D18" s="5" t="s">
        <v>70</v>
      </c>
      <c r="E18" s="16"/>
      <c r="F18" s="18"/>
      <c r="G18" s="3">
        <f t="shared" si="1"/>
        <v>0</v>
      </c>
      <c r="H18" s="3">
        <f t="shared" si="2"/>
        <v>0</v>
      </c>
      <c r="I18" s="3">
        <f t="shared" si="3"/>
        <v>0</v>
      </c>
    </row>
    <row r="19" spans="1:9" ht="36" x14ac:dyDescent="0.25">
      <c r="A19" s="30">
        <v>2.1</v>
      </c>
      <c r="B19" s="16" t="s">
        <v>94</v>
      </c>
      <c r="C19" s="5">
        <f>9104+1064</f>
        <v>10168</v>
      </c>
      <c r="D19" s="5" t="s">
        <v>68</v>
      </c>
      <c r="E19" s="16"/>
      <c r="F19" s="18"/>
      <c r="G19" s="3">
        <f t="shared" si="1"/>
        <v>0</v>
      </c>
      <c r="H19" s="3">
        <f t="shared" si="2"/>
        <v>0</v>
      </c>
      <c r="I19" s="3">
        <f t="shared" si="3"/>
        <v>0</v>
      </c>
    </row>
    <row r="20" spans="1:9" ht="24" x14ac:dyDescent="0.25">
      <c r="A20" s="30">
        <v>2.11</v>
      </c>
      <c r="B20" s="16" t="s">
        <v>93</v>
      </c>
      <c r="C20" s="5">
        <f>C19</f>
        <v>10168</v>
      </c>
      <c r="D20" s="5" t="s">
        <v>68</v>
      </c>
      <c r="E20" s="16"/>
      <c r="F20" s="18"/>
      <c r="G20" s="3">
        <f t="shared" si="1"/>
        <v>0</v>
      </c>
      <c r="H20" s="3">
        <f t="shared" si="2"/>
        <v>0</v>
      </c>
      <c r="I20" s="3">
        <f t="shared" si="3"/>
        <v>0</v>
      </c>
    </row>
    <row r="21" spans="1:9" ht="24" x14ac:dyDescent="0.25">
      <c r="A21" s="30">
        <v>2.12</v>
      </c>
      <c r="B21" s="16" t="s">
        <v>92</v>
      </c>
      <c r="C21" s="5">
        <f>C19*0.1</f>
        <v>1016.8000000000001</v>
      </c>
      <c r="D21" s="5" t="s">
        <v>70</v>
      </c>
      <c r="E21" s="16"/>
      <c r="F21" s="16"/>
      <c r="G21" s="3">
        <f t="shared" si="1"/>
        <v>0</v>
      </c>
      <c r="H21" s="3">
        <f t="shared" si="2"/>
        <v>0</v>
      </c>
      <c r="I21" s="3">
        <f t="shared" si="3"/>
        <v>0</v>
      </c>
    </row>
    <row r="22" spans="1:9" ht="36" x14ac:dyDescent="0.25">
      <c r="A22" s="30">
        <v>2.13</v>
      </c>
      <c r="B22" s="16" t="s">
        <v>91</v>
      </c>
      <c r="C22" s="5">
        <f>76.5+119+411</f>
        <v>606.5</v>
      </c>
      <c r="D22" s="5" t="s">
        <v>64</v>
      </c>
      <c r="E22" s="18"/>
      <c r="F22" s="18"/>
      <c r="G22" s="3">
        <f t="shared" si="1"/>
        <v>0</v>
      </c>
      <c r="H22" s="3">
        <f t="shared" si="2"/>
        <v>0</v>
      </c>
      <c r="I22" s="3">
        <f t="shared" si="3"/>
        <v>0</v>
      </c>
    </row>
    <row r="23" spans="1:9" ht="24" x14ac:dyDescent="0.25">
      <c r="A23" s="30">
        <v>2.14</v>
      </c>
      <c r="B23" s="16" t="s">
        <v>90</v>
      </c>
      <c r="C23" s="5">
        <v>764</v>
      </c>
      <c r="D23" s="5" t="s">
        <v>68</v>
      </c>
      <c r="E23" s="16"/>
      <c r="F23" s="18"/>
      <c r="G23" s="3">
        <f t="shared" si="1"/>
        <v>0</v>
      </c>
      <c r="H23" s="3">
        <f t="shared" si="2"/>
        <v>0</v>
      </c>
      <c r="I23" s="3">
        <f t="shared" si="3"/>
        <v>0</v>
      </c>
    </row>
    <row r="24" spans="1:9" ht="24" x14ac:dyDescent="0.25">
      <c r="A24" s="30">
        <v>2.15</v>
      </c>
      <c r="B24" s="16" t="s">
        <v>89</v>
      </c>
      <c r="C24" s="5">
        <f>C23</f>
        <v>764</v>
      </c>
      <c r="D24" s="5" t="s">
        <v>68</v>
      </c>
      <c r="E24" s="16"/>
      <c r="F24" s="18"/>
      <c r="G24" s="3">
        <f t="shared" si="1"/>
        <v>0</v>
      </c>
      <c r="H24" s="3">
        <f t="shared" si="2"/>
        <v>0</v>
      </c>
      <c r="I24" s="3">
        <f t="shared" si="3"/>
        <v>0</v>
      </c>
    </row>
    <row r="25" spans="1:9" ht="36" x14ac:dyDescent="0.25">
      <c r="A25" s="30">
        <v>2.16</v>
      </c>
      <c r="B25" s="16" t="s">
        <v>88</v>
      </c>
      <c r="C25" s="5">
        <v>764</v>
      </c>
      <c r="D25" s="5" t="s">
        <v>70</v>
      </c>
      <c r="E25" s="16"/>
      <c r="F25" s="16"/>
      <c r="G25" s="3">
        <f t="shared" si="1"/>
        <v>0</v>
      </c>
      <c r="H25" s="3">
        <f t="shared" si="2"/>
        <v>0</v>
      </c>
      <c r="I25" s="3">
        <f t="shared" si="3"/>
        <v>0</v>
      </c>
    </row>
    <row r="26" spans="1:9" ht="36" x14ac:dyDescent="0.25">
      <c r="A26" s="30">
        <v>2.17</v>
      </c>
      <c r="B26" s="16" t="s">
        <v>87</v>
      </c>
      <c r="C26" s="5">
        <f>C24*0.1</f>
        <v>76.400000000000006</v>
      </c>
      <c r="D26" s="5" t="s">
        <v>70</v>
      </c>
      <c r="E26" s="16"/>
      <c r="F26" s="16"/>
      <c r="G26" s="3">
        <f t="shared" si="1"/>
        <v>0</v>
      </c>
      <c r="H26" s="3">
        <f t="shared" si="2"/>
        <v>0</v>
      </c>
      <c r="I26" s="3">
        <f t="shared" si="3"/>
        <v>0</v>
      </c>
    </row>
    <row r="27" spans="1:9" ht="24" x14ac:dyDescent="0.25">
      <c r="A27" s="30">
        <v>2.1800000000000002</v>
      </c>
      <c r="B27" s="16" t="s">
        <v>86</v>
      </c>
      <c r="C27" s="5">
        <f>C23</f>
        <v>764</v>
      </c>
      <c r="D27" s="5" t="s">
        <v>68</v>
      </c>
      <c r="E27" s="16"/>
      <c r="F27" s="16"/>
      <c r="G27" s="3">
        <f t="shared" si="1"/>
        <v>0</v>
      </c>
      <c r="H27" s="3">
        <f t="shared" si="2"/>
        <v>0</v>
      </c>
      <c r="I27" s="3">
        <f t="shared" si="3"/>
        <v>0</v>
      </c>
    </row>
    <row r="28" spans="1:9" s="43" customFormat="1" x14ac:dyDescent="0.25">
      <c r="A28" s="42">
        <v>2.2000000000000002</v>
      </c>
      <c r="B28" s="113" t="s">
        <v>85</v>
      </c>
      <c r="C28" s="114"/>
      <c r="D28" s="114"/>
      <c r="E28" s="114"/>
      <c r="F28" s="114"/>
      <c r="G28" s="114"/>
      <c r="H28" s="114"/>
      <c r="I28" s="115"/>
    </row>
    <row r="29" spans="1:9" ht="36" x14ac:dyDescent="0.25">
      <c r="A29" s="5">
        <v>2.21</v>
      </c>
      <c r="B29" s="5" t="s">
        <v>84</v>
      </c>
      <c r="C29" s="5">
        <f>C31*0.3*0.45</f>
        <v>357.88499999999999</v>
      </c>
      <c r="D29" s="5" t="s">
        <v>70</v>
      </c>
      <c r="E29" s="5"/>
      <c r="F29" s="18"/>
      <c r="G29" s="3">
        <f t="shared" ref="G29:G36" si="4">E29*C29</f>
        <v>0</v>
      </c>
      <c r="H29" s="3">
        <f t="shared" ref="H29:H36" si="5">F29*C29</f>
        <v>0</v>
      </c>
      <c r="I29" s="3">
        <f t="shared" ref="I29:I36" si="6">H29+G29</f>
        <v>0</v>
      </c>
    </row>
    <row r="30" spans="1:9" ht="36" x14ac:dyDescent="0.25">
      <c r="A30" s="5">
        <v>2.2200000000000002</v>
      </c>
      <c r="B30" s="5" t="s">
        <v>83</v>
      </c>
      <c r="C30" s="5">
        <f>C31*0.3*0.45</f>
        <v>357.88499999999999</v>
      </c>
      <c r="D30" s="5" t="s">
        <v>70</v>
      </c>
      <c r="E30" s="18"/>
      <c r="F30" s="18"/>
      <c r="G30" s="3">
        <f t="shared" si="4"/>
        <v>0</v>
      </c>
      <c r="H30" s="3">
        <f t="shared" si="5"/>
        <v>0</v>
      </c>
      <c r="I30" s="3">
        <f t="shared" si="6"/>
        <v>0</v>
      </c>
    </row>
    <row r="31" spans="1:9" ht="48" x14ac:dyDescent="0.25">
      <c r="A31" s="5">
        <v>2.23</v>
      </c>
      <c r="B31" s="5" t="s">
        <v>82</v>
      </c>
      <c r="C31" s="5">
        <v>2651</v>
      </c>
      <c r="D31" s="5" t="s">
        <v>64</v>
      </c>
      <c r="E31" s="18"/>
      <c r="F31" s="18"/>
      <c r="G31" s="3">
        <f t="shared" si="4"/>
        <v>0</v>
      </c>
      <c r="H31" s="3">
        <f t="shared" si="5"/>
        <v>0</v>
      </c>
      <c r="I31" s="3">
        <f t="shared" si="6"/>
        <v>0</v>
      </c>
    </row>
    <row r="32" spans="1:9" ht="36" x14ac:dyDescent="0.25">
      <c r="A32" s="5">
        <v>2.2400000000000002</v>
      </c>
      <c r="B32" s="5" t="s">
        <v>81</v>
      </c>
      <c r="C32" s="5">
        <f>C34*0.6*0.8</f>
        <v>82.08</v>
      </c>
      <c r="D32" s="5" t="s">
        <v>70</v>
      </c>
      <c r="E32" s="18"/>
      <c r="F32" s="18"/>
      <c r="G32" s="3">
        <f t="shared" si="4"/>
        <v>0</v>
      </c>
      <c r="H32" s="3">
        <f t="shared" si="5"/>
        <v>0</v>
      </c>
      <c r="I32" s="3">
        <f t="shared" si="6"/>
        <v>0</v>
      </c>
    </row>
    <row r="33" spans="1:9" ht="36" x14ac:dyDescent="0.25">
      <c r="A33" s="5">
        <v>2.25</v>
      </c>
      <c r="B33" s="5" t="s">
        <v>80</v>
      </c>
      <c r="C33" s="5">
        <f>C34*0.6*0.8</f>
        <v>82.08</v>
      </c>
      <c r="D33" s="5" t="s">
        <v>70</v>
      </c>
      <c r="E33" s="18"/>
      <c r="F33" s="18"/>
      <c r="G33" s="3">
        <f t="shared" si="4"/>
        <v>0</v>
      </c>
      <c r="H33" s="3">
        <f t="shared" si="5"/>
        <v>0</v>
      </c>
      <c r="I33" s="3">
        <f t="shared" si="6"/>
        <v>0</v>
      </c>
    </row>
    <row r="34" spans="1:9" ht="48" x14ac:dyDescent="0.25">
      <c r="A34" s="5">
        <v>2.2599999999999998</v>
      </c>
      <c r="B34" s="5" t="s">
        <v>79</v>
      </c>
      <c r="C34" s="5">
        <v>171</v>
      </c>
      <c r="D34" s="5" t="s">
        <v>64</v>
      </c>
      <c r="E34" s="18"/>
      <c r="F34" s="18"/>
      <c r="G34" s="3">
        <f t="shared" si="4"/>
        <v>0</v>
      </c>
      <c r="H34" s="3">
        <f t="shared" si="5"/>
        <v>0</v>
      </c>
      <c r="I34" s="3">
        <f t="shared" si="6"/>
        <v>0</v>
      </c>
    </row>
    <row r="35" spans="1:9" ht="24" x14ac:dyDescent="0.25">
      <c r="A35" s="5">
        <v>2.27</v>
      </c>
      <c r="B35" s="5" t="s">
        <v>78</v>
      </c>
      <c r="C35" s="5">
        <v>4</v>
      </c>
      <c r="D35" s="5" t="s">
        <v>60</v>
      </c>
      <c r="E35" s="18"/>
      <c r="F35" s="18"/>
      <c r="G35" s="3">
        <f t="shared" si="4"/>
        <v>0</v>
      </c>
      <c r="H35" s="3">
        <f t="shared" si="5"/>
        <v>0</v>
      </c>
      <c r="I35" s="3">
        <f t="shared" si="6"/>
        <v>0</v>
      </c>
    </row>
    <row r="36" spans="1:9" ht="36" x14ac:dyDescent="0.25">
      <c r="A36" s="5">
        <v>2.2799999999999998</v>
      </c>
      <c r="B36" s="5" t="s">
        <v>77</v>
      </c>
      <c r="C36" s="5">
        <v>10</v>
      </c>
      <c r="D36" s="5" t="s">
        <v>64</v>
      </c>
      <c r="E36" s="18"/>
      <c r="F36" s="18"/>
      <c r="G36" s="3">
        <f t="shared" si="4"/>
        <v>0</v>
      </c>
      <c r="H36" s="3">
        <f t="shared" si="5"/>
        <v>0</v>
      </c>
      <c r="I36" s="3">
        <f t="shared" si="6"/>
        <v>0</v>
      </c>
    </row>
    <row r="37" spans="1:9" s="43" customFormat="1" x14ac:dyDescent="0.25">
      <c r="A37" s="42">
        <v>2.2999999999999998</v>
      </c>
      <c r="B37" s="113" t="s">
        <v>76</v>
      </c>
      <c r="C37" s="114"/>
      <c r="D37" s="114"/>
      <c r="E37" s="114"/>
      <c r="F37" s="114"/>
      <c r="G37" s="114"/>
      <c r="H37" s="114"/>
      <c r="I37" s="115"/>
    </row>
    <row r="38" spans="1:9" ht="24" x14ac:dyDescent="0.25">
      <c r="A38" s="8">
        <v>2.31</v>
      </c>
      <c r="B38" s="26" t="s">
        <v>75</v>
      </c>
      <c r="C38" s="29">
        <f>22+C41</f>
        <v>52</v>
      </c>
      <c r="D38" s="26" t="s">
        <v>70</v>
      </c>
      <c r="E38" s="5"/>
      <c r="F38" s="4"/>
      <c r="G38" s="3">
        <f>E38*C38</f>
        <v>0</v>
      </c>
      <c r="H38" s="3">
        <f>F38*C38</f>
        <v>0</v>
      </c>
      <c r="I38" s="3">
        <f>H38+G38</f>
        <v>0</v>
      </c>
    </row>
    <row r="39" spans="1:9" ht="24" x14ac:dyDescent="0.25">
      <c r="A39" s="8">
        <v>2.3199999999999998</v>
      </c>
      <c r="B39" s="26" t="s">
        <v>74</v>
      </c>
      <c r="C39" s="29">
        <v>82</v>
      </c>
      <c r="D39" s="26" t="s">
        <v>68</v>
      </c>
      <c r="E39" s="18"/>
      <c r="F39" s="18"/>
      <c r="G39" s="3">
        <f>E39*C39</f>
        <v>0</v>
      </c>
      <c r="H39" s="3">
        <f>F39*C39</f>
        <v>0</v>
      </c>
      <c r="I39" s="3">
        <f>H39+G39</f>
        <v>0</v>
      </c>
    </row>
    <row r="40" spans="1:9" ht="72" x14ac:dyDescent="0.25">
      <c r="A40" s="8">
        <v>2.33</v>
      </c>
      <c r="B40" s="26" t="s">
        <v>73</v>
      </c>
      <c r="C40" s="27">
        <v>168</v>
      </c>
      <c r="D40" s="28" t="s">
        <v>60</v>
      </c>
      <c r="E40" s="18"/>
      <c r="F40" s="18"/>
      <c r="G40" s="3">
        <f>E40*C40</f>
        <v>0</v>
      </c>
      <c r="H40" s="3">
        <f>F40*C40</f>
        <v>0</v>
      </c>
      <c r="I40" s="3">
        <f>H40+G40</f>
        <v>0</v>
      </c>
    </row>
    <row r="41" spans="1:9" ht="24" x14ac:dyDescent="0.25">
      <c r="A41" s="8">
        <v>2.34</v>
      </c>
      <c r="B41" s="26" t="s">
        <v>72</v>
      </c>
      <c r="C41" s="27">
        <v>30</v>
      </c>
      <c r="D41" s="26" t="s">
        <v>70</v>
      </c>
      <c r="E41" s="18"/>
      <c r="F41" s="18"/>
      <c r="G41" s="3">
        <f>E41*C41</f>
        <v>0</v>
      </c>
      <c r="H41" s="3">
        <f>F41*C41</f>
        <v>0</v>
      </c>
      <c r="I41" s="3">
        <f>H41+G41</f>
        <v>0</v>
      </c>
    </row>
    <row r="42" spans="1:9" x14ac:dyDescent="0.25">
      <c r="A42" s="8">
        <v>2.35</v>
      </c>
      <c r="B42" s="2" t="s">
        <v>183</v>
      </c>
      <c r="C42" s="8">
        <v>1</v>
      </c>
      <c r="D42" s="2" t="s">
        <v>0</v>
      </c>
      <c r="E42" s="18"/>
      <c r="F42" s="18"/>
      <c r="G42" s="3">
        <f>E42*C42</f>
        <v>0</v>
      </c>
      <c r="H42" s="3">
        <f>F42*C42</f>
        <v>0</v>
      </c>
      <c r="I42" s="3">
        <f>H42+G42</f>
        <v>0</v>
      </c>
    </row>
    <row r="43" spans="1:9" x14ac:dyDescent="0.25">
      <c r="A43" s="42">
        <v>2.4</v>
      </c>
      <c r="B43" s="113" t="s">
        <v>71</v>
      </c>
      <c r="C43" s="114"/>
      <c r="D43" s="114"/>
      <c r="E43" s="114"/>
      <c r="F43" s="114"/>
      <c r="G43" s="114"/>
      <c r="H43" s="114"/>
      <c r="I43" s="115"/>
    </row>
    <row r="44" spans="1:9" ht="84" x14ac:dyDescent="0.25">
      <c r="A44" s="8">
        <v>2.41</v>
      </c>
      <c r="B44" s="121" t="s">
        <v>186</v>
      </c>
      <c r="C44" s="45">
        <f>C19*0.17</f>
        <v>1728.5600000000002</v>
      </c>
      <c r="D44" s="46" t="s">
        <v>70</v>
      </c>
      <c r="E44" s="13"/>
      <c r="F44" s="4"/>
      <c r="G44" s="3">
        <f>E44*C44</f>
        <v>0</v>
      </c>
      <c r="H44" s="3">
        <f>F44*C44</f>
        <v>0</v>
      </c>
      <c r="I44" s="3">
        <f>H44+G44</f>
        <v>0</v>
      </c>
    </row>
    <row r="45" spans="1:9" ht="24" x14ac:dyDescent="0.25">
      <c r="A45" s="8">
        <v>2.42</v>
      </c>
      <c r="B45" s="44" t="s">
        <v>69</v>
      </c>
      <c r="C45" s="45">
        <f>C19</f>
        <v>10168</v>
      </c>
      <c r="D45" s="46" t="s">
        <v>68</v>
      </c>
      <c r="E45" s="13"/>
      <c r="F45" s="4"/>
      <c r="G45" s="3">
        <f>E45*C45</f>
        <v>0</v>
      </c>
      <c r="H45" s="3">
        <f>F45*C45</f>
        <v>0</v>
      </c>
      <c r="I45" s="3">
        <f>H45+G45</f>
        <v>0</v>
      </c>
    </row>
    <row r="46" spans="1:9" x14ac:dyDescent="0.25">
      <c r="A46" s="42">
        <v>2.5</v>
      </c>
      <c r="B46" s="116" t="s">
        <v>67</v>
      </c>
      <c r="C46" s="117"/>
      <c r="D46" s="117"/>
      <c r="E46" s="117"/>
      <c r="F46" s="117"/>
      <c r="G46" s="117"/>
      <c r="H46" s="117"/>
      <c r="I46" s="117"/>
    </row>
    <row r="47" spans="1:9" ht="72" x14ac:dyDescent="0.25">
      <c r="A47" s="17">
        <v>2.5099999999999998</v>
      </c>
      <c r="B47" s="23" t="s">
        <v>66</v>
      </c>
      <c r="C47" s="25">
        <v>41</v>
      </c>
      <c r="D47" s="24" t="s">
        <v>64</v>
      </c>
      <c r="E47" s="5"/>
      <c r="F47" s="4"/>
      <c r="G47" s="3">
        <f t="shared" ref="G47:G57" si="7">E47*C47</f>
        <v>0</v>
      </c>
      <c r="H47" s="3">
        <f t="shared" ref="H47:H57" si="8">F47*C47</f>
        <v>0</v>
      </c>
      <c r="I47" s="3">
        <f t="shared" ref="I47:I57" si="9">H47+G47</f>
        <v>0</v>
      </c>
    </row>
    <row r="48" spans="1:9" ht="84" x14ac:dyDescent="0.25">
      <c r="A48" s="17">
        <v>2.52</v>
      </c>
      <c r="B48" s="23" t="s">
        <v>65</v>
      </c>
      <c r="C48" s="25">
        <v>257.5</v>
      </c>
      <c r="D48" s="24" t="s">
        <v>64</v>
      </c>
      <c r="E48" s="5"/>
      <c r="F48" s="4"/>
      <c r="G48" s="3">
        <f t="shared" si="7"/>
        <v>0</v>
      </c>
      <c r="H48" s="3">
        <f t="shared" si="8"/>
        <v>0</v>
      </c>
      <c r="I48" s="3">
        <f t="shared" si="9"/>
        <v>0</v>
      </c>
    </row>
    <row r="49" spans="1:9" ht="36" x14ac:dyDescent="0.25">
      <c r="A49" s="17">
        <v>2.5299999999999998</v>
      </c>
      <c r="B49" s="23" t="s">
        <v>63</v>
      </c>
      <c r="C49" s="22">
        <v>2</v>
      </c>
      <c r="D49" s="21" t="s">
        <v>60</v>
      </c>
      <c r="E49" s="5"/>
      <c r="F49" s="4"/>
      <c r="G49" s="3">
        <f t="shared" si="7"/>
        <v>0</v>
      </c>
      <c r="H49" s="3">
        <f t="shared" si="8"/>
        <v>0</v>
      </c>
      <c r="I49" s="3">
        <f t="shared" si="9"/>
        <v>0</v>
      </c>
    </row>
    <row r="50" spans="1:9" ht="36" x14ac:dyDescent="0.25">
      <c r="A50" s="17">
        <v>2.54</v>
      </c>
      <c r="B50" s="23" t="s">
        <v>62</v>
      </c>
      <c r="C50" s="22">
        <v>1</v>
      </c>
      <c r="D50" s="21" t="s">
        <v>60</v>
      </c>
      <c r="E50" s="5"/>
      <c r="F50" s="4"/>
      <c r="G50" s="3">
        <f t="shared" si="7"/>
        <v>0</v>
      </c>
      <c r="H50" s="3">
        <f t="shared" si="8"/>
        <v>0</v>
      </c>
      <c r="I50" s="3">
        <f t="shared" si="9"/>
        <v>0</v>
      </c>
    </row>
    <row r="51" spans="1:9" ht="36" x14ac:dyDescent="0.25">
      <c r="A51" s="17">
        <v>2.5499999999999998</v>
      </c>
      <c r="B51" s="23" t="s">
        <v>61</v>
      </c>
      <c r="C51" s="22">
        <v>1</v>
      </c>
      <c r="D51" s="21" t="s">
        <v>60</v>
      </c>
      <c r="E51" s="5"/>
      <c r="F51" s="4"/>
      <c r="G51" s="3">
        <f t="shared" si="7"/>
        <v>0</v>
      </c>
      <c r="H51" s="3">
        <f t="shared" si="8"/>
        <v>0</v>
      </c>
      <c r="I51" s="3">
        <f t="shared" si="9"/>
        <v>0</v>
      </c>
    </row>
    <row r="52" spans="1:9" ht="36" x14ac:dyDescent="0.25">
      <c r="A52" s="17">
        <v>2.56</v>
      </c>
      <c r="B52" s="16" t="s">
        <v>59</v>
      </c>
      <c r="C52" s="20">
        <v>4</v>
      </c>
      <c r="D52" s="20" t="s">
        <v>53</v>
      </c>
      <c r="E52" s="18"/>
      <c r="F52" s="18"/>
      <c r="G52" s="3">
        <f t="shared" si="7"/>
        <v>0</v>
      </c>
      <c r="H52" s="3">
        <f t="shared" si="8"/>
        <v>0</v>
      </c>
      <c r="I52" s="3">
        <f t="shared" si="9"/>
        <v>0</v>
      </c>
    </row>
    <row r="53" spans="1:9" ht="24" x14ac:dyDescent="0.25">
      <c r="A53" s="17">
        <v>2.57</v>
      </c>
      <c r="B53" s="16" t="s">
        <v>58</v>
      </c>
      <c r="C53" s="19">
        <v>2</v>
      </c>
      <c r="D53" s="19" t="s">
        <v>53</v>
      </c>
      <c r="E53" s="18"/>
      <c r="F53" s="18"/>
      <c r="G53" s="3">
        <f t="shared" si="7"/>
        <v>0</v>
      </c>
      <c r="H53" s="3">
        <f t="shared" si="8"/>
        <v>0</v>
      </c>
      <c r="I53" s="3">
        <f t="shared" si="9"/>
        <v>0</v>
      </c>
    </row>
    <row r="54" spans="1:9" x14ac:dyDescent="0.25">
      <c r="A54" s="17">
        <v>2.58</v>
      </c>
      <c r="B54" s="16" t="s">
        <v>57</v>
      </c>
      <c r="C54" s="19">
        <v>2</v>
      </c>
      <c r="D54" s="19" t="s">
        <v>53</v>
      </c>
      <c r="E54" s="18"/>
      <c r="F54" s="18"/>
      <c r="G54" s="3">
        <f t="shared" si="7"/>
        <v>0</v>
      </c>
      <c r="H54" s="3">
        <f t="shared" si="8"/>
        <v>0</v>
      </c>
      <c r="I54" s="3">
        <f t="shared" si="9"/>
        <v>0</v>
      </c>
    </row>
    <row r="55" spans="1:9" ht="36" x14ac:dyDescent="0.25">
      <c r="A55" s="17">
        <v>2.59</v>
      </c>
      <c r="B55" s="16" t="s">
        <v>56</v>
      </c>
      <c r="C55" s="19">
        <v>2</v>
      </c>
      <c r="D55" s="19" t="s">
        <v>53</v>
      </c>
      <c r="E55" s="18"/>
      <c r="F55" s="18"/>
      <c r="G55" s="3">
        <f t="shared" si="7"/>
        <v>0</v>
      </c>
      <c r="H55" s="3">
        <f t="shared" si="8"/>
        <v>0</v>
      </c>
      <c r="I55" s="3">
        <f t="shared" si="9"/>
        <v>0</v>
      </c>
    </row>
    <row r="56" spans="1:9" x14ac:dyDescent="0.25">
      <c r="A56" s="17">
        <v>2.6</v>
      </c>
      <c r="B56" s="16" t="s">
        <v>55</v>
      </c>
      <c r="C56" s="19">
        <v>4</v>
      </c>
      <c r="D56" s="19" t="s">
        <v>53</v>
      </c>
      <c r="E56" s="18"/>
      <c r="F56" s="18"/>
      <c r="G56" s="3">
        <f t="shared" si="7"/>
        <v>0</v>
      </c>
      <c r="H56" s="3">
        <f t="shared" si="8"/>
        <v>0</v>
      </c>
      <c r="I56" s="3">
        <f t="shared" si="9"/>
        <v>0</v>
      </c>
    </row>
    <row r="57" spans="1:9" ht="60" x14ac:dyDescent="0.25">
      <c r="A57" s="17">
        <v>2.61</v>
      </c>
      <c r="B57" s="16" t="s">
        <v>54</v>
      </c>
      <c r="C57" s="15">
        <v>2</v>
      </c>
      <c r="D57" s="15" t="s">
        <v>53</v>
      </c>
      <c r="E57" s="5"/>
      <c r="F57" s="4"/>
      <c r="G57" s="3">
        <f t="shared" si="7"/>
        <v>0</v>
      </c>
      <c r="H57" s="3">
        <f t="shared" si="8"/>
        <v>0</v>
      </c>
      <c r="I57" s="3">
        <f t="shared" si="9"/>
        <v>0</v>
      </c>
    </row>
    <row r="58" spans="1:9" s="43" customFormat="1" ht="14.4" x14ac:dyDescent="0.3">
      <c r="A58" s="47">
        <v>2.7</v>
      </c>
      <c r="B58" s="107" t="s">
        <v>52</v>
      </c>
      <c r="C58" s="108"/>
      <c r="D58" s="108"/>
      <c r="E58" s="108"/>
      <c r="F58" s="108"/>
      <c r="G58" s="108"/>
      <c r="H58" s="108"/>
      <c r="I58" s="109"/>
    </row>
    <row r="59" spans="1:9" ht="26.4" x14ac:dyDescent="0.25">
      <c r="A59" s="8">
        <v>2.71</v>
      </c>
      <c r="B59" s="14" t="s">
        <v>51</v>
      </c>
      <c r="C59" s="86">
        <v>1</v>
      </c>
      <c r="D59" s="9" t="s">
        <v>13</v>
      </c>
      <c r="E59" s="5"/>
      <c r="F59" s="4"/>
      <c r="G59" s="3">
        <f t="shared" ref="G59:G106" si="10">E59*C59</f>
        <v>0</v>
      </c>
      <c r="H59" s="3">
        <f t="shared" ref="H59:H106" si="11">F59*C59</f>
        <v>0</v>
      </c>
      <c r="I59" s="3">
        <f t="shared" ref="I59:I106" si="12">H59+G59</f>
        <v>0</v>
      </c>
    </row>
    <row r="60" spans="1:9" ht="13.2" x14ac:dyDescent="0.25">
      <c r="A60" s="8">
        <v>2.72</v>
      </c>
      <c r="B60" s="14" t="s">
        <v>50</v>
      </c>
      <c r="C60" s="86">
        <v>1</v>
      </c>
      <c r="D60" s="9" t="s">
        <v>13</v>
      </c>
      <c r="E60" s="5"/>
      <c r="F60" s="4"/>
      <c r="G60" s="3">
        <f t="shared" si="10"/>
        <v>0</v>
      </c>
      <c r="H60" s="3">
        <f t="shared" si="11"/>
        <v>0</v>
      </c>
      <c r="I60" s="3">
        <f t="shared" si="12"/>
        <v>0</v>
      </c>
    </row>
    <row r="61" spans="1:9" ht="26.4" x14ac:dyDescent="0.25">
      <c r="A61" s="8">
        <v>2.73</v>
      </c>
      <c r="B61" s="14" t="s">
        <v>49</v>
      </c>
      <c r="C61" s="86">
        <v>1</v>
      </c>
      <c r="D61" s="9" t="s">
        <v>13</v>
      </c>
      <c r="E61" s="5"/>
      <c r="F61" s="4"/>
      <c r="G61" s="3">
        <f t="shared" si="10"/>
        <v>0</v>
      </c>
      <c r="H61" s="3">
        <f t="shared" si="11"/>
        <v>0</v>
      </c>
      <c r="I61" s="3">
        <f t="shared" si="12"/>
        <v>0</v>
      </c>
    </row>
    <row r="62" spans="1:9" ht="26.4" x14ac:dyDescent="0.25">
      <c r="A62" s="8">
        <v>2.74</v>
      </c>
      <c r="B62" s="7" t="s">
        <v>48</v>
      </c>
      <c r="C62" s="86">
        <v>1</v>
      </c>
      <c r="D62" s="9" t="s">
        <v>13</v>
      </c>
      <c r="E62" s="5"/>
      <c r="F62" s="4"/>
      <c r="G62" s="3">
        <f t="shared" si="10"/>
        <v>0</v>
      </c>
      <c r="H62" s="3">
        <f t="shared" si="11"/>
        <v>0</v>
      </c>
      <c r="I62" s="3">
        <f t="shared" si="12"/>
        <v>0</v>
      </c>
    </row>
    <row r="63" spans="1:9" ht="13.2" x14ac:dyDescent="0.25">
      <c r="A63" s="8">
        <v>2.75</v>
      </c>
      <c r="B63" s="7" t="s">
        <v>47</v>
      </c>
      <c r="C63" s="86">
        <v>18</v>
      </c>
      <c r="D63" s="9" t="s">
        <v>13</v>
      </c>
      <c r="E63" s="5"/>
      <c r="F63" s="4"/>
      <c r="G63" s="3">
        <f t="shared" si="10"/>
        <v>0</v>
      </c>
      <c r="H63" s="3">
        <f t="shared" si="11"/>
        <v>0</v>
      </c>
      <c r="I63" s="3">
        <f t="shared" si="12"/>
        <v>0</v>
      </c>
    </row>
    <row r="64" spans="1:9" ht="13.2" x14ac:dyDescent="0.25">
      <c r="A64" s="8">
        <v>2.76</v>
      </c>
      <c r="B64" s="7" t="s">
        <v>46</v>
      </c>
      <c r="C64" s="86">
        <v>35</v>
      </c>
      <c r="D64" s="9" t="s">
        <v>13</v>
      </c>
      <c r="E64" s="5"/>
      <c r="F64" s="4"/>
      <c r="G64" s="3">
        <f t="shared" si="10"/>
        <v>0</v>
      </c>
      <c r="H64" s="3">
        <f t="shared" si="11"/>
        <v>0</v>
      </c>
      <c r="I64" s="3">
        <f t="shared" si="12"/>
        <v>0</v>
      </c>
    </row>
    <row r="65" spans="1:9" ht="66" x14ac:dyDescent="0.25">
      <c r="A65" s="8">
        <v>2.77</v>
      </c>
      <c r="B65" s="7" t="s">
        <v>45</v>
      </c>
      <c r="C65" s="86">
        <v>1</v>
      </c>
      <c r="D65" s="9" t="s">
        <v>44</v>
      </c>
      <c r="E65" s="13"/>
      <c r="F65" s="4"/>
      <c r="G65" s="3">
        <f t="shared" si="10"/>
        <v>0</v>
      </c>
      <c r="H65" s="3">
        <f t="shared" si="11"/>
        <v>0</v>
      </c>
      <c r="I65" s="3">
        <f t="shared" si="12"/>
        <v>0</v>
      </c>
    </row>
    <row r="66" spans="1:9" ht="13.2" x14ac:dyDescent="0.25">
      <c r="A66" s="8">
        <v>2.78</v>
      </c>
      <c r="B66" s="7" t="s">
        <v>43</v>
      </c>
      <c r="C66" s="86">
        <v>8</v>
      </c>
      <c r="D66" s="6" t="s">
        <v>13</v>
      </c>
      <c r="E66" s="5"/>
      <c r="F66" s="4"/>
      <c r="G66" s="3">
        <f t="shared" si="10"/>
        <v>0</v>
      </c>
      <c r="H66" s="3">
        <f t="shared" si="11"/>
        <v>0</v>
      </c>
      <c r="I66" s="3">
        <f t="shared" si="12"/>
        <v>0</v>
      </c>
    </row>
    <row r="67" spans="1:9" ht="13.2" x14ac:dyDescent="0.25">
      <c r="A67" s="8">
        <v>2.79</v>
      </c>
      <c r="B67" s="7" t="s">
        <v>42</v>
      </c>
      <c r="C67" s="86">
        <v>30</v>
      </c>
      <c r="D67" s="9" t="s">
        <v>13</v>
      </c>
      <c r="E67" s="5"/>
      <c r="F67" s="4"/>
      <c r="G67" s="3">
        <f t="shared" si="10"/>
        <v>0</v>
      </c>
      <c r="H67" s="3">
        <f t="shared" si="11"/>
        <v>0</v>
      </c>
      <c r="I67" s="3">
        <f t="shared" si="12"/>
        <v>0</v>
      </c>
    </row>
    <row r="68" spans="1:9" ht="13.2" x14ac:dyDescent="0.25">
      <c r="A68" s="8">
        <v>2.8</v>
      </c>
      <c r="B68" s="7" t="s">
        <v>41</v>
      </c>
      <c r="C68" s="86">
        <v>9</v>
      </c>
      <c r="D68" s="9" t="s">
        <v>13</v>
      </c>
      <c r="E68" s="5"/>
      <c r="F68" s="4"/>
      <c r="G68" s="3">
        <f t="shared" si="10"/>
        <v>0</v>
      </c>
      <c r="H68" s="3">
        <f t="shared" si="11"/>
        <v>0</v>
      </c>
      <c r="I68" s="3">
        <f t="shared" si="12"/>
        <v>0</v>
      </c>
    </row>
    <row r="69" spans="1:9" ht="13.2" x14ac:dyDescent="0.25">
      <c r="A69" s="8">
        <v>2.81</v>
      </c>
      <c r="B69" s="7" t="s">
        <v>40</v>
      </c>
      <c r="C69" s="86">
        <v>4</v>
      </c>
      <c r="D69" s="9" t="s">
        <v>13</v>
      </c>
      <c r="E69" s="5"/>
      <c r="F69" s="4"/>
      <c r="G69" s="3">
        <f t="shared" si="10"/>
        <v>0</v>
      </c>
      <c r="H69" s="3">
        <f t="shared" si="11"/>
        <v>0</v>
      </c>
      <c r="I69" s="3">
        <f t="shared" si="12"/>
        <v>0</v>
      </c>
    </row>
    <row r="70" spans="1:9" ht="13.2" x14ac:dyDescent="0.25">
      <c r="A70" s="8">
        <v>2.82</v>
      </c>
      <c r="B70" s="7" t="s">
        <v>39</v>
      </c>
      <c r="C70" s="86">
        <v>2</v>
      </c>
      <c r="D70" s="9" t="s">
        <v>13</v>
      </c>
      <c r="E70" s="5"/>
      <c r="F70" s="4"/>
      <c r="G70" s="3">
        <f t="shared" si="10"/>
        <v>0</v>
      </c>
      <c r="H70" s="3">
        <f t="shared" si="11"/>
        <v>0</v>
      </c>
      <c r="I70" s="3">
        <f t="shared" si="12"/>
        <v>0</v>
      </c>
    </row>
    <row r="71" spans="1:9" ht="13.2" x14ac:dyDescent="0.25">
      <c r="A71" s="8">
        <v>2.83</v>
      </c>
      <c r="B71" s="7" t="s">
        <v>38</v>
      </c>
      <c r="C71" s="86">
        <v>2</v>
      </c>
      <c r="D71" s="9" t="s">
        <v>13</v>
      </c>
      <c r="E71" s="5"/>
      <c r="F71" s="4"/>
      <c r="G71" s="3">
        <f t="shared" si="10"/>
        <v>0</v>
      </c>
      <c r="H71" s="3">
        <f t="shared" si="11"/>
        <v>0</v>
      </c>
      <c r="I71" s="3">
        <f t="shared" si="12"/>
        <v>0</v>
      </c>
    </row>
    <row r="72" spans="1:9" ht="26.4" x14ac:dyDescent="0.25">
      <c r="A72" s="8">
        <v>2.84</v>
      </c>
      <c r="B72" s="7" t="s">
        <v>37</v>
      </c>
      <c r="C72" s="86">
        <v>1</v>
      </c>
      <c r="D72" s="9" t="s">
        <v>13</v>
      </c>
      <c r="E72" s="5"/>
      <c r="F72" s="4"/>
      <c r="G72" s="3">
        <f t="shared" si="10"/>
        <v>0</v>
      </c>
      <c r="H72" s="3">
        <f t="shared" si="11"/>
        <v>0</v>
      </c>
      <c r="I72" s="3">
        <f t="shared" si="12"/>
        <v>0</v>
      </c>
    </row>
    <row r="73" spans="1:9" ht="13.2" x14ac:dyDescent="0.25">
      <c r="A73" s="8">
        <v>2.85</v>
      </c>
      <c r="B73" s="7" t="s">
        <v>36</v>
      </c>
      <c r="C73" s="86">
        <v>20</v>
      </c>
      <c r="D73" s="9" t="s">
        <v>13</v>
      </c>
      <c r="E73" s="5"/>
      <c r="F73" s="4"/>
      <c r="G73" s="3">
        <f t="shared" si="10"/>
        <v>0</v>
      </c>
      <c r="H73" s="3">
        <f t="shared" si="11"/>
        <v>0</v>
      </c>
      <c r="I73" s="3">
        <f t="shared" si="12"/>
        <v>0</v>
      </c>
    </row>
    <row r="74" spans="1:9" ht="13.2" x14ac:dyDescent="0.25">
      <c r="A74" s="8">
        <v>2.86</v>
      </c>
      <c r="B74" s="7" t="s">
        <v>35</v>
      </c>
      <c r="C74" s="86">
        <v>18</v>
      </c>
      <c r="D74" s="9" t="s">
        <v>13</v>
      </c>
      <c r="E74" s="5"/>
      <c r="F74" s="4"/>
      <c r="G74" s="3">
        <f t="shared" si="10"/>
        <v>0</v>
      </c>
      <c r="H74" s="3">
        <f t="shared" si="11"/>
        <v>0</v>
      </c>
      <c r="I74" s="3">
        <f t="shared" si="12"/>
        <v>0</v>
      </c>
    </row>
    <row r="75" spans="1:9" ht="13.2" x14ac:dyDescent="0.25">
      <c r="A75" s="8">
        <v>2.87</v>
      </c>
      <c r="B75" s="10" t="s">
        <v>34</v>
      </c>
      <c r="C75" s="86">
        <v>12</v>
      </c>
      <c r="D75" s="6" t="s">
        <v>13</v>
      </c>
      <c r="E75" s="5"/>
      <c r="F75" s="4"/>
      <c r="G75" s="3">
        <f t="shared" si="10"/>
        <v>0</v>
      </c>
      <c r="H75" s="3">
        <f t="shared" si="11"/>
        <v>0</v>
      </c>
      <c r="I75" s="3">
        <f t="shared" si="12"/>
        <v>0</v>
      </c>
    </row>
    <row r="76" spans="1:9" ht="13.2" x14ac:dyDescent="0.25">
      <c r="A76" s="8">
        <v>2.88</v>
      </c>
      <c r="B76" s="10" t="s">
        <v>33</v>
      </c>
      <c r="C76" s="86">
        <v>20</v>
      </c>
      <c r="D76" s="6" t="s">
        <v>13</v>
      </c>
      <c r="E76" s="5"/>
      <c r="F76" s="4"/>
      <c r="G76" s="3">
        <f t="shared" si="10"/>
        <v>0</v>
      </c>
      <c r="H76" s="3">
        <f t="shared" si="11"/>
        <v>0</v>
      </c>
      <c r="I76" s="3">
        <f t="shared" si="12"/>
        <v>0</v>
      </c>
    </row>
    <row r="77" spans="1:9" ht="13.2" x14ac:dyDescent="0.25">
      <c r="A77" s="8">
        <v>2.89</v>
      </c>
      <c r="B77" s="7" t="s">
        <v>32</v>
      </c>
      <c r="C77" s="86">
        <v>35</v>
      </c>
      <c r="D77" s="6" t="s">
        <v>13</v>
      </c>
      <c r="E77" s="5"/>
      <c r="F77" s="4"/>
      <c r="G77" s="3">
        <f t="shared" si="10"/>
        <v>0</v>
      </c>
      <c r="H77" s="3">
        <f t="shared" si="11"/>
        <v>0</v>
      </c>
      <c r="I77" s="3">
        <f t="shared" si="12"/>
        <v>0</v>
      </c>
    </row>
    <row r="78" spans="1:9" ht="13.2" x14ac:dyDescent="0.25">
      <c r="A78" s="8">
        <v>2.9</v>
      </c>
      <c r="B78" s="10" t="s">
        <v>31</v>
      </c>
      <c r="C78" s="86">
        <v>35</v>
      </c>
      <c r="D78" s="6" t="s">
        <v>13</v>
      </c>
      <c r="E78" s="5"/>
      <c r="F78" s="4"/>
      <c r="G78" s="3">
        <f t="shared" si="10"/>
        <v>0</v>
      </c>
      <c r="H78" s="3">
        <f t="shared" si="11"/>
        <v>0</v>
      </c>
      <c r="I78" s="3">
        <f t="shared" si="12"/>
        <v>0</v>
      </c>
    </row>
    <row r="79" spans="1:9" ht="13.2" x14ac:dyDescent="0.25">
      <c r="A79" s="8">
        <v>2.91</v>
      </c>
      <c r="B79" s="7" t="s">
        <v>30</v>
      </c>
      <c r="C79" s="86">
        <v>6</v>
      </c>
      <c r="D79" s="6" t="s">
        <v>13</v>
      </c>
      <c r="E79" s="5"/>
      <c r="F79" s="4"/>
      <c r="G79" s="3">
        <f t="shared" si="10"/>
        <v>0</v>
      </c>
      <c r="H79" s="3">
        <f t="shared" si="11"/>
        <v>0</v>
      </c>
      <c r="I79" s="3">
        <f t="shared" si="12"/>
        <v>0</v>
      </c>
    </row>
    <row r="80" spans="1:9" ht="13.2" x14ac:dyDescent="0.25">
      <c r="A80" s="8">
        <v>2.92</v>
      </c>
      <c r="B80" s="12" t="s">
        <v>29</v>
      </c>
      <c r="C80" s="86">
        <v>14</v>
      </c>
      <c r="D80" s="6" t="s">
        <v>13</v>
      </c>
      <c r="E80" s="5"/>
      <c r="F80" s="4"/>
      <c r="G80" s="3">
        <f t="shared" si="10"/>
        <v>0</v>
      </c>
      <c r="H80" s="3">
        <f t="shared" si="11"/>
        <v>0</v>
      </c>
      <c r="I80" s="3">
        <f t="shared" si="12"/>
        <v>0</v>
      </c>
    </row>
    <row r="81" spans="1:9" ht="13.2" x14ac:dyDescent="0.25">
      <c r="A81" s="8">
        <v>2.93</v>
      </c>
      <c r="B81" s="12" t="s">
        <v>28</v>
      </c>
      <c r="C81" s="86">
        <v>33</v>
      </c>
      <c r="D81" s="6" t="s">
        <v>13</v>
      </c>
      <c r="E81" s="5"/>
      <c r="F81" s="4"/>
      <c r="G81" s="3">
        <f t="shared" si="10"/>
        <v>0</v>
      </c>
      <c r="H81" s="3">
        <f t="shared" si="11"/>
        <v>0</v>
      </c>
      <c r="I81" s="3">
        <f t="shared" si="12"/>
        <v>0</v>
      </c>
    </row>
    <row r="82" spans="1:9" ht="13.2" x14ac:dyDescent="0.25">
      <c r="A82" s="8">
        <v>2.94</v>
      </c>
      <c r="B82" s="12" t="s">
        <v>27</v>
      </c>
      <c r="C82" s="86">
        <v>2</v>
      </c>
      <c r="D82" s="6" t="s">
        <v>13</v>
      </c>
      <c r="E82" s="5"/>
      <c r="F82" s="4"/>
      <c r="G82" s="3">
        <f t="shared" si="10"/>
        <v>0</v>
      </c>
      <c r="H82" s="3">
        <f t="shared" si="11"/>
        <v>0</v>
      </c>
      <c r="I82" s="3">
        <f t="shared" si="12"/>
        <v>0</v>
      </c>
    </row>
    <row r="83" spans="1:9" ht="13.2" x14ac:dyDescent="0.25">
      <c r="A83" s="8">
        <v>2.95</v>
      </c>
      <c r="B83" s="12" t="s">
        <v>26</v>
      </c>
      <c r="C83" s="86">
        <v>18</v>
      </c>
      <c r="D83" s="6" t="s">
        <v>13</v>
      </c>
      <c r="E83" s="5"/>
      <c r="F83" s="4"/>
      <c r="G83" s="3">
        <f t="shared" si="10"/>
        <v>0</v>
      </c>
      <c r="H83" s="3">
        <f t="shared" si="11"/>
        <v>0</v>
      </c>
      <c r="I83" s="3">
        <f t="shared" si="12"/>
        <v>0</v>
      </c>
    </row>
    <row r="84" spans="1:9" ht="13.2" x14ac:dyDescent="0.25">
      <c r="A84" s="8">
        <v>2.96</v>
      </c>
      <c r="B84" s="12" t="s">
        <v>25</v>
      </c>
      <c r="C84" s="86">
        <v>12</v>
      </c>
      <c r="D84" s="6" t="s">
        <v>13</v>
      </c>
      <c r="E84" s="5"/>
      <c r="F84" s="4"/>
      <c r="G84" s="3">
        <f t="shared" si="10"/>
        <v>0</v>
      </c>
      <c r="H84" s="3">
        <f t="shared" si="11"/>
        <v>0</v>
      </c>
      <c r="I84" s="3">
        <f t="shared" si="12"/>
        <v>0</v>
      </c>
    </row>
    <row r="85" spans="1:9" ht="13.2" x14ac:dyDescent="0.25">
      <c r="A85" s="8">
        <v>2.97</v>
      </c>
      <c r="B85" s="7" t="s">
        <v>24</v>
      </c>
      <c r="C85" s="86">
        <v>1</v>
      </c>
      <c r="D85" s="9" t="s">
        <v>13</v>
      </c>
      <c r="E85" s="5"/>
      <c r="F85" s="4"/>
      <c r="G85" s="3">
        <f t="shared" si="10"/>
        <v>0</v>
      </c>
      <c r="H85" s="3">
        <f t="shared" si="11"/>
        <v>0</v>
      </c>
      <c r="I85" s="3">
        <f t="shared" si="12"/>
        <v>0</v>
      </c>
    </row>
    <row r="86" spans="1:9" ht="13.2" x14ac:dyDescent="0.25">
      <c r="A86" s="8">
        <v>2.98</v>
      </c>
      <c r="B86" s="7" t="s">
        <v>23</v>
      </c>
      <c r="C86" s="86">
        <v>1</v>
      </c>
      <c r="D86" s="9" t="s">
        <v>13</v>
      </c>
      <c r="E86" s="5"/>
      <c r="F86" s="4"/>
      <c r="G86" s="3">
        <f t="shared" si="10"/>
        <v>0</v>
      </c>
      <c r="H86" s="3">
        <f t="shared" si="11"/>
        <v>0</v>
      </c>
      <c r="I86" s="3">
        <f t="shared" si="12"/>
        <v>0</v>
      </c>
    </row>
    <row r="87" spans="1:9" ht="13.2" x14ac:dyDescent="0.25">
      <c r="A87" s="8">
        <v>2.98999999999999</v>
      </c>
      <c r="B87" s="7" t="s">
        <v>22</v>
      </c>
      <c r="C87" s="86">
        <v>12</v>
      </c>
      <c r="D87" s="9" t="s">
        <v>13</v>
      </c>
      <c r="E87" s="5"/>
      <c r="F87" s="4"/>
      <c r="G87" s="3">
        <f t="shared" si="10"/>
        <v>0</v>
      </c>
      <c r="H87" s="3">
        <f t="shared" si="11"/>
        <v>0</v>
      </c>
      <c r="I87" s="3">
        <f t="shared" si="12"/>
        <v>0</v>
      </c>
    </row>
    <row r="88" spans="1:9" ht="13.2" x14ac:dyDescent="0.25">
      <c r="A88" s="11">
        <v>2.1</v>
      </c>
      <c r="B88" s="7" t="s">
        <v>21</v>
      </c>
      <c r="C88" s="86">
        <v>3</v>
      </c>
      <c r="D88" s="9" t="s">
        <v>13</v>
      </c>
      <c r="E88" s="5"/>
      <c r="F88" s="4"/>
      <c r="G88" s="3">
        <f t="shared" si="10"/>
        <v>0</v>
      </c>
      <c r="H88" s="3">
        <f t="shared" si="11"/>
        <v>0</v>
      </c>
      <c r="I88" s="3">
        <f t="shared" si="12"/>
        <v>0</v>
      </c>
    </row>
    <row r="89" spans="1:9" ht="13.2" x14ac:dyDescent="0.25">
      <c r="A89" s="8">
        <v>2.101</v>
      </c>
      <c r="B89" s="10" t="s">
        <v>20</v>
      </c>
      <c r="C89" s="86">
        <v>75</v>
      </c>
      <c r="D89" s="6" t="s">
        <v>13</v>
      </c>
      <c r="E89" s="5"/>
      <c r="F89" s="4"/>
      <c r="G89" s="3">
        <f t="shared" si="10"/>
        <v>0</v>
      </c>
      <c r="H89" s="3">
        <f t="shared" si="11"/>
        <v>0</v>
      </c>
      <c r="I89" s="3">
        <f t="shared" si="12"/>
        <v>0</v>
      </c>
    </row>
    <row r="90" spans="1:9" ht="13.2" x14ac:dyDescent="0.25">
      <c r="A90" s="8">
        <v>2.1019999999999999</v>
      </c>
      <c r="B90" s="10" t="s">
        <v>19</v>
      </c>
      <c r="C90" s="86">
        <v>140</v>
      </c>
      <c r="D90" s="6" t="s">
        <v>13</v>
      </c>
      <c r="E90" s="5"/>
      <c r="F90" s="4"/>
      <c r="G90" s="3">
        <f t="shared" si="10"/>
        <v>0</v>
      </c>
      <c r="H90" s="3">
        <f t="shared" si="11"/>
        <v>0</v>
      </c>
      <c r="I90" s="3">
        <f t="shared" si="12"/>
        <v>0</v>
      </c>
    </row>
    <row r="91" spans="1:9" ht="13.2" x14ac:dyDescent="0.25">
      <c r="A91" s="8">
        <v>2.1030000000000002</v>
      </c>
      <c r="B91" s="10" t="s">
        <v>18</v>
      </c>
      <c r="C91" s="86">
        <v>1</v>
      </c>
      <c r="D91" s="6" t="s">
        <v>13</v>
      </c>
      <c r="E91" s="5"/>
      <c r="F91" s="4"/>
      <c r="G91" s="3">
        <f t="shared" si="10"/>
        <v>0</v>
      </c>
      <c r="H91" s="3">
        <f t="shared" si="11"/>
        <v>0</v>
      </c>
      <c r="I91" s="3">
        <f t="shared" si="12"/>
        <v>0</v>
      </c>
    </row>
    <row r="92" spans="1:9" ht="26.4" x14ac:dyDescent="0.25">
      <c r="A92" s="8">
        <v>2.1040000000000001</v>
      </c>
      <c r="B92" s="10" t="s">
        <v>17</v>
      </c>
      <c r="C92" s="86">
        <v>11</v>
      </c>
      <c r="D92" s="6" t="s">
        <v>13</v>
      </c>
      <c r="E92" s="5"/>
      <c r="F92" s="4"/>
      <c r="G92" s="3">
        <f t="shared" si="10"/>
        <v>0</v>
      </c>
      <c r="H92" s="3">
        <f t="shared" si="11"/>
        <v>0</v>
      </c>
      <c r="I92" s="3">
        <f t="shared" si="12"/>
        <v>0</v>
      </c>
    </row>
    <row r="93" spans="1:9" ht="13.2" x14ac:dyDescent="0.25">
      <c r="A93" s="8">
        <v>2.105</v>
      </c>
      <c r="B93" s="10" t="s">
        <v>16</v>
      </c>
      <c r="C93" s="86">
        <v>25</v>
      </c>
      <c r="D93" s="6" t="s">
        <v>15</v>
      </c>
      <c r="E93" s="5"/>
      <c r="F93" s="4"/>
      <c r="G93" s="3">
        <f t="shared" si="10"/>
        <v>0</v>
      </c>
      <c r="H93" s="3">
        <f t="shared" si="11"/>
        <v>0</v>
      </c>
      <c r="I93" s="3">
        <f t="shared" si="12"/>
        <v>0</v>
      </c>
    </row>
    <row r="94" spans="1:9" ht="13.2" x14ac:dyDescent="0.25">
      <c r="A94" s="8">
        <v>2.1059999999999999</v>
      </c>
      <c r="B94" s="7" t="s">
        <v>14</v>
      </c>
      <c r="C94" s="86">
        <v>1</v>
      </c>
      <c r="D94" s="9" t="s">
        <v>13</v>
      </c>
      <c r="E94" s="5"/>
      <c r="F94" s="4"/>
      <c r="G94" s="3">
        <f t="shared" si="10"/>
        <v>0</v>
      </c>
      <c r="H94" s="3">
        <f t="shared" si="11"/>
        <v>0</v>
      </c>
      <c r="I94" s="3">
        <f t="shared" si="12"/>
        <v>0</v>
      </c>
    </row>
    <row r="95" spans="1:9" ht="13.2" x14ac:dyDescent="0.25">
      <c r="A95" s="8">
        <v>2.1070000000000002</v>
      </c>
      <c r="B95" s="7" t="s">
        <v>12</v>
      </c>
      <c r="C95" s="86">
        <v>460</v>
      </c>
      <c r="D95" s="6" t="s">
        <v>5</v>
      </c>
      <c r="E95" s="5"/>
      <c r="F95" s="4"/>
      <c r="G95" s="3">
        <f t="shared" si="10"/>
        <v>0</v>
      </c>
      <c r="H95" s="3">
        <f t="shared" si="11"/>
        <v>0</v>
      </c>
      <c r="I95" s="3">
        <f t="shared" si="12"/>
        <v>0</v>
      </c>
    </row>
    <row r="96" spans="1:9" ht="13.2" x14ac:dyDescent="0.25">
      <c r="A96" s="8">
        <v>2.1080000000000001</v>
      </c>
      <c r="B96" s="7" t="s">
        <v>11</v>
      </c>
      <c r="C96" s="86">
        <v>450</v>
      </c>
      <c r="D96" s="6" t="s">
        <v>5</v>
      </c>
      <c r="E96" s="5"/>
      <c r="F96" s="4"/>
      <c r="G96" s="3">
        <f t="shared" si="10"/>
        <v>0</v>
      </c>
      <c r="H96" s="3">
        <f t="shared" si="11"/>
        <v>0</v>
      </c>
      <c r="I96" s="3">
        <f t="shared" si="12"/>
        <v>0</v>
      </c>
    </row>
    <row r="97" spans="1:9" ht="13.2" x14ac:dyDescent="0.25">
      <c r="A97" s="8">
        <v>2.109</v>
      </c>
      <c r="B97" s="7" t="s">
        <v>10</v>
      </c>
      <c r="C97" s="86">
        <v>450</v>
      </c>
      <c r="D97" s="9" t="s">
        <v>5</v>
      </c>
      <c r="E97" s="5"/>
      <c r="F97" s="4"/>
      <c r="G97" s="3">
        <f t="shared" si="10"/>
        <v>0</v>
      </c>
      <c r="H97" s="3">
        <f t="shared" si="11"/>
        <v>0</v>
      </c>
      <c r="I97" s="3">
        <f t="shared" si="12"/>
        <v>0</v>
      </c>
    </row>
    <row r="98" spans="1:9" ht="13.2" x14ac:dyDescent="0.25">
      <c r="A98" s="8">
        <v>2.11</v>
      </c>
      <c r="B98" s="7" t="s">
        <v>9</v>
      </c>
      <c r="C98" s="86">
        <v>430</v>
      </c>
      <c r="D98" s="9" t="s">
        <v>5</v>
      </c>
      <c r="E98" s="5"/>
      <c r="F98" s="4"/>
      <c r="G98" s="3">
        <f t="shared" si="10"/>
        <v>0</v>
      </c>
      <c r="H98" s="3">
        <f t="shared" si="11"/>
        <v>0</v>
      </c>
      <c r="I98" s="3">
        <f t="shared" si="12"/>
        <v>0</v>
      </c>
    </row>
    <row r="99" spans="1:9" ht="13.2" x14ac:dyDescent="0.25">
      <c r="A99" s="8">
        <v>2.1110000000000002</v>
      </c>
      <c r="B99" s="7" t="s">
        <v>8</v>
      </c>
      <c r="C99" s="86">
        <v>390</v>
      </c>
      <c r="D99" s="9" t="s">
        <v>5</v>
      </c>
      <c r="E99" s="5"/>
      <c r="F99" s="4"/>
      <c r="G99" s="3">
        <f t="shared" si="10"/>
        <v>0</v>
      </c>
      <c r="H99" s="3">
        <f t="shared" si="11"/>
        <v>0</v>
      </c>
      <c r="I99" s="3">
        <f t="shared" si="12"/>
        <v>0</v>
      </c>
    </row>
    <row r="100" spans="1:9" ht="13.2" x14ac:dyDescent="0.25">
      <c r="A100" s="8">
        <v>2.1120000000000001</v>
      </c>
      <c r="B100" s="7" t="s">
        <v>7</v>
      </c>
      <c r="C100" s="86">
        <v>420</v>
      </c>
      <c r="D100" s="9" t="s">
        <v>5</v>
      </c>
      <c r="E100" s="5"/>
      <c r="F100" s="4"/>
      <c r="G100" s="3">
        <f t="shared" si="10"/>
        <v>0</v>
      </c>
      <c r="H100" s="3">
        <f t="shared" si="11"/>
        <v>0</v>
      </c>
      <c r="I100" s="3">
        <f t="shared" si="12"/>
        <v>0</v>
      </c>
    </row>
    <row r="101" spans="1:9" ht="13.2" x14ac:dyDescent="0.25">
      <c r="A101" s="8">
        <v>2.113</v>
      </c>
      <c r="B101" s="7" t="s">
        <v>6</v>
      </c>
      <c r="C101" s="86">
        <v>120</v>
      </c>
      <c r="D101" s="9" t="s">
        <v>5</v>
      </c>
      <c r="E101" s="5"/>
      <c r="F101" s="4"/>
      <c r="G101" s="3">
        <f t="shared" si="10"/>
        <v>0</v>
      </c>
      <c r="H101" s="3">
        <f t="shared" si="11"/>
        <v>0</v>
      </c>
      <c r="I101" s="3">
        <f t="shared" si="12"/>
        <v>0</v>
      </c>
    </row>
    <row r="102" spans="1:9" ht="26.4" x14ac:dyDescent="0.25">
      <c r="A102" s="8">
        <v>2.1139999999999999</v>
      </c>
      <c r="B102" s="7" t="s">
        <v>4</v>
      </c>
      <c r="C102" s="86">
        <v>1</v>
      </c>
      <c r="D102" s="9" t="s">
        <v>0</v>
      </c>
      <c r="E102" s="5"/>
      <c r="F102" s="4"/>
      <c r="G102" s="3">
        <f t="shared" si="10"/>
        <v>0</v>
      </c>
      <c r="H102" s="3">
        <f t="shared" si="11"/>
        <v>0</v>
      </c>
      <c r="I102" s="3">
        <f t="shared" si="12"/>
        <v>0</v>
      </c>
    </row>
    <row r="103" spans="1:9" ht="13.2" x14ac:dyDescent="0.25">
      <c r="A103" s="8">
        <v>2.1150000000000002</v>
      </c>
      <c r="B103" s="7" t="s">
        <v>3</v>
      </c>
      <c r="C103" s="86">
        <v>1</v>
      </c>
      <c r="D103" s="9" t="s">
        <v>0</v>
      </c>
      <c r="E103" s="5"/>
      <c r="F103" s="4"/>
      <c r="G103" s="3">
        <f t="shared" si="10"/>
        <v>0</v>
      </c>
      <c r="H103" s="3">
        <f t="shared" si="11"/>
        <v>0</v>
      </c>
      <c r="I103" s="3">
        <f t="shared" si="12"/>
        <v>0</v>
      </c>
    </row>
    <row r="104" spans="1:9" ht="39.6" x14ac:dyDescent="0.25">
      <c r="A104" s="8">
        <v>2.1160000000000001</v>
      </c>
      <c r="B104" s="7" t="s">
        <v>2</v>
      </c>
      <c r="C104" s="86">
        <v>1</v>
      </c>
      <c r="D104" s="6" t="s">
        <v>0</v>
      </c>
      <c r="E104" s="5"/>
      <c r="F104" s="4"/>
      <c r="G104" s="3">
        <f t="shared" si="10"/>
        <v>0</v>
      </c>
      <c r="H104" s="3">
        <f t="shared" si="11"/>
        <v>0</v>
      </c>
      <c r="I104" s="3">
        <f t="shared" si="12"/>
        <v>0</v>
      </c>
    </row>
    <row r="105" spans="1:9" x14ac:dyDescent="0.25">
      <c r="A105" s="8">
        <v>2.117</v>
      </c>
      <c r="B105" s="2" t="s">
        <v>1</v>
      </c>
      <c r="C105" s="87">
        <v>1</v>
      </c>
      <c r="D105" s="2" t="s">
        <v>0</v>
      </c>
      <c r="E105" s="2"/>
      <c r="F105" s="2"/>
      <c r="G105" s="2">
        <f t="shared" si="10"/>
        <v>0</v>
      </c>
      <c r="H105" s="2">
        <f t="shared" si="11"/>
        <v>0</v>
      </c>
      <c r="I105" s="2">
        <f t="shared" si="12"/>
        <v>0</v>
      </c>
    </row>
    <row r="106" spans="1:9" ht="36" x14ac:dyDescent="0.25">
      <c r="A106" s="8">
        <v>2.1179999999999999</v>
      </c>
      <c r="B106" s="90" t="s">
        <v>182</v>
      </c>
      <c r="C106" s="92">
        <v>1</v>
      </c>
      <c r="D106" s="91" t="s">
        <v>60</v>
      </c>
      <c r="E106" s="2"/>
      <c r="F106" s="2"/>
      <c r="G106" s="2">
        <f t="shared" si="10"/>
        <v>0</v>
      </c>
      <c r="H106" s="2">
        <f t="shared" si="11"/>
        <v>0</v>
      </c>
      <c r="I106" s="2">
        <f t="shared" si="12"/>
        <v>0</v>
      </c>
    </row>
  </sheetData>
  <mergeCells count="11">
    <mergeCell ref="A1:I1"/>
    <mergeCell ref="A8:I8"/>
    <mergeCell ref="B58:I58"/>
    <mergeCell ref="A4:F4"/>
    <mergeCell ref="A5:F5"/>
    <mergeCell ref="A6:F6"/>
    <mergeCell ref="B10:I10"/>
    <mergeCell ref="B28:I28"/>
    <mergeCell ref="B37:I37"/>
    <mergeCell ref="B43:I43"/>
    <mergeCell ref="B46:I4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6357B-E7EA-409C-BEA0-37C1646989AB}">
  <dimension ref="A1:AMJ66"/>
  <sheetViews>
    <sheetView topLeftCell="A65" zoomScale="110" zoomScaleNormal="110" workbookViewId="0">
      <selection activeCell="G35" sqref="G35:I44"/>
    </sheetView>
  </sheetViews>
  <sheetFormatPr defaultColWidth="8.88671875" defaultRowHeight="14.4" x14ac:dyDescent="0.3"/>
  <cols>
    <col min="1" max="1" width="9" style="48" bestFit="1" customWidth="1"/>
    <col min="2" max="2" width="27.88671875" style="48" customWidth="1"/>
    <col min="3" max="3" width="9" style="48" bestFit="1" customWidth="1"/>
    <col min="4" max="4" width="8.88671875" style="48"/>
    <col min="5" max="5" width="9" style="48" bestFit="1" customWidth="1"/>
    <col min="6" max="6" width="13.88671875" style="48" customWidth="1"/>
    <col min="7" max="7" width="15.109375" style="48" customWidth="1"/>
    <col min="8" max="8" width="10.88671875" style="48" bestFit="1" customWidth="1"/>
    <col min="9" max="9" width="10.88671875" style="48" customWidth="1"/>
    <col min="10" max="1024" width="8.88671875" style="48"/>
  </cols>
  <sheetData>
    <row r="1" spans="1:9" x14ac:dyDescent="0.3">
      <c r="A1" s="103" t="s">
        <v>118</v>
      </c>
      <c r="B1" s="103"/>
      <c r="C1" s="103"/>
      <c r="D1" s="103"/>
      <c r="E1" s="103"/>
      <c r="F1" s="103"/>
      <c r="G1" s="103"/>
      <c r="H1" s="103"/>
      <c r="I1" s="103"/>
    </row>
    <row r="2" spans="1:9" x14ac:dyDescent="0.3">
      <c r="A2" s="49"/>
      <c r="B2" s="50"/>
      <c r="C2" s="49"/>
      <c r="D2" s="49"/>
      <c r="E2" s="49"/>
      <c r="F2" s="51"/>
      <c r="G2" s="52" t="s">
        <v>119</v>
      </c>
      <c r="H2" s="52" t="s">
        <v>105</v>
      </c>
      <c r="I2" s="53" t="s">
        <v>120</v>
      </c>
    </row>
    <row r="3" spans="1:9" x14ac:dyDescent="0.3">
      <c r="A3" s="84" t="s">
        <v>121</v>
      </c>
      <c r="B3" s="85" t="s">
        <v>122</v>
      </c>
      <c r="C3" s="84"/>
      <c r="D3" s="84"/>
      <c r="E3" s="84"/>
      <c r="F3" s="81"/>
      <c r="G3" s="81">
        <f>SUM(G14:G18)</f>
        <v>0</v>
      </c>
      <c r="H3" s="81">
        <f>SUM(H14:H18)</f>
        <v>0</v>
      </c>
      <c r="I3" s="81">
        <f>SUM(I14:I18)</f>
        <v>0</v>
      </c>
    </row>
    <row r="4" spans="1:9" x14ac:dyDescent="0.3">
      <c r="A4" s="84" t="s">
        <v>117</v>
      </c>
      <c r="B4" s="85" t="s">
        <v>123</v>
      </c>
      <c r="C4" s="84"/>
      <c r="D4" s="84"/>
      <c r="E4" s="84"/>
      <c r="F4" s="81"/>
      <c r="G4" s="81">
        <f>SUM(G22:G24)</f>
        <v>0</v>
      </c>
      <c r="H4" s="81">
        <f>SUM(H22:H24)</f>
        <v>0</v>
      </c>
      <c r="I4" s="81">
        <f>SUM(I22:I24)</f>
        <v>0</v>
      </c>
    </row>
    <row r="5" spans="1:9" x14ac:dyDescent="0.3">
      <c r="A5" s="84" t="s">
        <v>124</v>
      </c>
      <c r="B5" s="85" t="s">
        <v>125</v>
      </c>
      <c r="C5" s="84"/>
      <c r="D5" s="84"/>
      <c r="E5" s="84"/>
      <c r="F5" s="81"/>
      <c r="G5" s="81">
        <f>SUM(G28:G33)</f>
        <v>0</v>
      </c>
      <c r="H5" s="81">
        <f>SUM(H28:H33)</f>
        <v>0</v>
      </c>
      <c r="I5" s="81">
        <f>SUM(I28:I33)</f>
        <v>0</v>
      </c>
    </row>
    <row r="6" spans="1:9" x14ac:dyDescent="0.3">
      <c r="A6" s="84" t="s">
        <v>126</v>
      </c>
      <c r="B6" s="85" t="s">
        <v>127</v>
      </c>
      <c r="C6" s="84"/>
      <c r="D6" s="84"/>
      <c r="E6" s="84"/>
      <c r="F6" s="81"/>
      <c r="G6" s="81">
        <f>SUM(G36:G44)</f>
        <v>0</v>
      </c>
      <c r="H6" s="81">
        <f>SUM(H36:H44)</f>
        <v>0</v>
      </c>
      <c r="I6" s="81">
        <f>SUM(I36:I44)</f>
        <v>0</v>
      </c>
    </row>
    <row r="7" spans="1:9" x14ac:dyDescent="0.3">
      <c r="A7" s="84" t="s">
        <v>128</v>
      </c>
      <c r="B7" s="85" t="s">
        <v>129</v>
      </c>
      <c r="C7" s="84"/>
      <c r="D7" s="84"/>
      <c r="E7" s="84"/>
      <c r="F7" s="81"/>
      <c r="G7" s="81">
        <f>SUM(G48:G53)</f>
        <v>0</v>
      </c>
      <c r="H7" s="81">
        <f t="shared" ref="H7:I7" si="0">SUM(H48:H53)</f>
        <v>0</v>
      </c>
      <c r="I7" s="81">
        <f t="shared" si="0"/>
        <v>0</v>
      </c>
    </row>
    <row r="8" spans="1:9" x14ac:dyDescent="0.3">
      <c r="A8" s="84" t="s">
        <v>181</v>
      </c>
      <c r="B8" s="85" t="s">
        <v>180</v>
      </c>
      <c r="C8" s="84"/>
      <c r="D8" s="84"/>
      <c r="E8" s="84"/>
      <c r="F8" s="81"/>
      <c r="G8" s="81">
        <f>SUM(G56:G66)</f>
        <v>0</v>
      </c>
      <c r="H8" s="81">
        <f t="shared" ref="H8:I8" si="1">SUM(H56:H66)</f>
        <v>0</v>
      </c>
      <c r="I8" s="81">
        <f t="shared" si="1"/>
        <v>0</v>
      </c>
    </row>
    <row r="9" spans="1:9" x14ac:dyDescent="0.3">
      <c r="A9" s="55"/>
      <c r="B9" s="55"/>
      <c r="C9" s="55"/>
      <c r="D9" s="55"/>
      <c r="E9" s="55"/>
      <c r="F9" s="82" t="s">
        <v>116</v>
      </c>
      <c r="G9" s="83">
        <f>SUM(G3:G8)</f>
        <v>0</v>
      </c>
      <c r="H9" s="83">
        <f t="shared" ref="H9:I9" si="2">SUM(H3:H8)</f>
        <v>0</v>
      </c>
      <c r="I9" s="83">
        <f t="shared" si="2"/>
        <v>0</v>
      </c>
    </row>
    <row r="11" spans="1:9" ht="11.25" customHeight="1" x14ac:dyDescent="0.3">
      <c r="A11" s="118" t="s">
        <v>122</v>
      </c>
      <c r="B11" s="118"/>
      <c r="C11" s="118"/>
      <c r="D11" s="118"/>
      <c r="E11" s="118"/>
      <c r="F11" s="118"/>
      <c r="G11" s="118"/>
      <c r="H11" s="118"/>
      <c r="I11" s="118"/>
    </row>
    <row r="12" spans="1:9" ht="24.6" x14ac:dyDescent="0.3">
      <c r="A12" s="36" t="s">
        <v>112</v>
      </c>
      <c r="B12" s="36" t="s">
        <v>111</v>
      </c>
      <c r="C12" s="35" t="s">
        <v>110</v>
      </c>
      <c r="D12" s="34" t="s">
        <v>109</v>
      </c>
      <c r="E12" s="33" t="s">
        <v>130</v>
      </c>
      <c r="F12" s="33" t="s">
        <v>107</v>
      </c>
      <c r="G12" s="33" t="s">
        <v>119</v>
      </c>
      <c r="H12" s="33" t="s">
        <v>105</v>
      </c>
      <c r="I12" s="32" t="s">
        <v>120</v>
      </c>
    </row>
    <row r="13" spans="1:9" ht="11.25" customHeight="1" x14ac:dyDescent="0.3">
      <c r="A13" s="56">
        <v>1.01</v>
      </c>
      <c r="B13" s="119" t="s">
        <v>122</v>
      </c>
      <c r="C13" s="119"/>
      <c r="D13" s="119"/>
      <c r="E13" s="119"/>
      <c r="F13" s="119"/>
      <c r="G13" s="119"/>
      <c r="H13" s="119"/>
      <c r="I13" s="119"/>
    </row>
    <row r="14" spans="1:9" ht="25.5" customHeight="1" x14ac:dyDescent="0.3">
      <c r="A14" s="30">
        <v>1.01</v>
      </c>
      <c r="B14" s="57" t="s">
        <v>131</v>
      </c>
      <c r="C14" s="58">
        <v>1</v>
      </c>
      <c r="D14" s="58" t="s">
        <v>60</v>
      </c>
      <c r="E14" s="18"/>
      <c r="F14" s="18"/>
      <c r="G14" s="3">
        <f>C14*E14</f>
        <v>0</v>
      </c>
      <c r="H14" s="3">
        <f>F14</f>
        <v>0</v>
      </c>
      <c r="I14" s="3">
        <f t="shared" ref="I14:I18" si="3">H14+G14</f>
        <v>0</v>
      </c>
    </row>
    <row r="15" spans="1:9" ht="24" x14ac:dyDescent="0.3">
      <c r="A15" s="30">
        <v>1.02</v>
      </c>
      <c r="B15" s="57" t="s">
        <v>132</v>
      </c>
      <c r="C15" s="58">
        <v>1</v>
      </c>
      <c r="D15" s="58" t="s">
        <v>133</v>
      </c>
      <c r="E15" s="18"/>
      <c r="F15" s="18"/>
      <c r="G15" s="3">
        <f t="shared" ref="G15:G18" si="4">E15*C15</f>
        <v>0</v>
      </c>
      <c r="H15" s="3">
        <f t="shared" ref="H15:H18" si="5">F15*C15</f>
        <v>0</v>
      </c>
      <c r="I15" s="3">
        <f t="shared" si="3"/>
        <v>0</v>
      </c>
    </row>
    <row r="16" spans="1:9" ht="24" x14ac:dyDescent="0.3">
      <c r="A16" s="30">
        <v>1.03</v>
      </c>
      <c r="B16" s="57" t="s">
        <v>134</v>
      </c>
      <c r="C16" s="58">
        <v>1</v>
      </c>
      <c r="D16" s="58" t="s">
        <v>133</v>
      </c>
      <c r="E16" s="18"/>
      <c r="F16" s="18"/>
      <c r="G16" s="3">
        <f t="shared" si="4"/>
        <v>0</v>
      </c>
      <c r="H16" s="3">
        <f t="shared" si="5"/>
        <v>0</v>
      </c>
      <c r="I16" s="3">
        <f t="shared" si="3"/>
        <v>0</v>
      </c>
    </row>
    <row r="17" spans="1:1024" ht="24" x14ac:dyDescent="0.3">
      <c r="A17" s="30">
        <v>1.04</v>
      </c>
      <c r="B17" s="57" t="s">
        <v>135</v>
      </c>
      <c r="C17" s="58">
        <v>1</v>
      </c>
      <c r="D17" s="58" t="s">
        <v>133</v>
      </c>
      <c r="E17" s="18"/>
      <c r="F17" s="18"/>
      <c r="G17" s="3">
        <f t="shared" si="4"/>
        <v>0</v>
      </c>
      <c r="H17" s="3">
        <f t="shared" si="5"/>
        <v>0</v>
      </c>
      <c r="I17" s="3">
        <f t="shared" si="3"/>
        <v>0</v>
      </c>
    </row>
    <row r="18" spans="1:1024" ht="24" x14ac:dyDescent="0.3">
      <c r="A18" s="30">
        <v>1.05</v>
      </c>
      <c r="B18" s="57" t="s">
        <v>136</v>
      </c>
      <c r="C18" s="58">
        <v>1</v>
      </c>
      <c r="D18" s="58" t="s">
        <v>133</v>
      </c>
      <c r="E18" s="18"/>
      <c r="F18" s="18"/>
      <c r="G18" s="3">
        <f t="shared" si="4"/>
        <v>0</v>
      </c>
      <c r="H18" s="3">
        <f t="shared" si="5"/>
        <v>0</v>
      </c>
      <c r="I18" s="3">
        <f t="shared" si="3"/>
        <v>0</v>
      </c>
    </row>
    <row r="19" spans="1:1024" ht="11.25" customHeight="1" x14ac:dyDescent="0.3">
      <c r="A19" s="118" t="s">
        <v>123</v>
      </c>
      <c r="B19" s="118"/>
      <c r="C19" s="118"/>
      <c r="D19" s="118"/>
      <c r="E19" s="118"/>
      <c r="F19" s="118"/>
      <c r="G19" s="118"/>
      <c r="H19" s="118"/>
      <c r="I19" s="118"/>
    </row>
    <row r="20" spans="1:1024" ht="24.6" x14ac:dyDescent="0.3">
      <c r="A20" s="36" t="s">
        <v>112</v>
      </c>
      <c r="B20" s="36" t="s">
        <v>111</v>
      </c>
      <c r="C20" s="35" t="s">
        <v>110</v>
      </c>
      <c r="D20" s="34" t="s">
        <v>109</v>
      </c>
      <c r="E20" s="33" t="s">
        <v>130</v>
      </c>
      <c r="F20" s="33" t="s">
        <v>107</v>
      </c>
      <c r="G20" s="33" t="s">
        <v>119</v>
      </c>
      <c r="H20" s="33" t="s">
        <v>105</v>
      </c>
      <c r="I20" s="32" t="s">
        <v>120</v>
      </c>
    </row>
    <row r="21" spans="1:1024" ht="11.25" customHeight="1" x14ac:dyDescent="0.3">
      <c r="A21" s="59">
        <v>2</v>
      </c>
      <c r="B21" s="119" t="s">
        <v>123</v>
      </c>
      <c r="C21" s="119"/>
      <c r="D21" s="119"/>
      <c r="E21" s="119"/>
      <c r="F21" s="119"/>
      <c r="G21" s="119"/>
      <c r="H21" s="119"/>
      <c r="I21" s="119"/>
    </row>
    <row r="22" spans="1:1024" ht="60" x14ac:dyDescent="0.3">
      <c r="A22" s="59">
        <v>2.0099999999999998</v>
      </c>
      <c r="B22" s="57" t="s">
        <v>137</v>
      </c>
      <c r="C22" s="60">
        <v>140</v>
      </c>
      <c r="D22" s="61" t="s">
        <v>138</v>
      </c>
      <c r="E22" s="18"/>
      <c r="F22" s="18"/>
      <c r="G22" s="3">
        <f>E22*C22</f>
        <v>0</v>
      </c>
      <c r="H22" s="3">
        <f>F22*C22</f>
        <v>0</v>
      </c>
      <c r="I22" s="3">
        <f>H22+G22</f>
        <v>0</v>
      </c>
    </row>
    <row r="23" spans="1:1024" ht="24" x14ac:dyDescent="0.3">
      <c r="A23" s="59">
        <v>2.02</v>
      </c>
      <c r="B23" s="57" t="s">
        <v>165</v>
      </c>
      <c r="C23" s="60">
        <v>420</v>
      </c>
      <c r="D23" s="61" t="s">
        <v>138</v>
      </c>
      <c r="E23" s="18"/>
      <c r="F23" s="18"/>
      <c r="G23" s="3">
        <f>E23*C23</f>
        <v>0</v>
      </c>
      <c r="H23" s="3">
        <f>F23*C23</f>
        <v>0</v>
      </c>
      <c r="I23" s="3">
        <f>H23+G23</f>
        <v>0</v>
      </c>
    </row>
    <row r="24" spans="1:1024" s="75" customFormat="1" ht="36" x14ac:dyDescent="0.3">
      <c r="A24" s="59">
        <v>2.0299999999999998</v>
      </c>
      <c r="B24" s="57" t="s">
        <v>164</v>
      </c>
      <c r="C24" s="60">
        <v>800</v>
      </c>
      <c r="D24" s="72" t="s">
        <v>139</v>
      </c>
      <c r="E24" s="73"/>
      <c r="F24" s="73"/>
      <c r="G24" s="74">
        <f>E24*C24</f>
        <v>0</v>
      </c>
      <c r="H24" s="74">
        <f>F24*C24</f>
        <v>0</v>
      </c>
      <c r="I24" s="74">
        <f>H24+G24</f>
        <v>0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</row>
    <row r="25" spans="1:1024" ht="11.25" customHeight="1" x14ac:dyDescent="0.3">
      <c r="A25" s="118" t="s">
        <v>125</v>
      </c>
      <c r="B25" s="118"/>
      <c r="C25" s="118"/>
      <c r="D25" s="118"/>
      <c r="E25" s="118"/>
      <c r="F25" s="118"/>
      <c r="G25" s="118"/>
      <c r="H25" s="118"/>
      <c r="I25" s="118"/>
    </row>
    <row r="26" spans="1:1024" ht="24.6" x14ac:dyDescent="0.3">
      <c r="A26" s="36" t="s">
        <v>112</v>
      </c>
      <c r="B26" s="36" t="s">
        <v>111</v>
      </c>
      <c r="C26" s="35" t="s">
        <v>110</v>
      </c>
      <c r="D26" s="34" t="s">
        <v>109</v>
      </c>
      <c r="E26" s="33" t="s">
        <v>130</v>
      </c>
      <c r="F26" s="33" t="s">
        <v>107</v>
      </c>
      <c r="G26" s="33" t="s">
        <v>119</v>
      </c>
      <c r="H26" s="33" t="s">
        <v>105</v>
      </c>
      <c r="I26" s="32" t="s">
        <v>120</v>
      </c>
    </row>
    <row r="27" spans="1:1024" ht="11.25" customHeight="1" x14ac:dyDescent="0.3">
      <c r="A27" s="63">
        <v>3</v>
      </c>
      <c r="B27" s="120" t="s">
        <v>125</v>
      </c>
      <c r="C27" s="120"/>
      <c r="D27" s="120"/>
      <c r="E27" s="120"/>
      <c r="F27" s="120"/>
      <c r="G27" s="120"/>
      <c r="H27" s="120"/>
      <c r="I27" s="120"/>
    </row>
    <row r="28" spans="1:1024" ht="48" x14ac:dyDescent="0.3">
      <c r="A28" s="63">
        <v>3.01</v>
      </c>
      <c r="B28" s="57" t="s">
        <v>166</v>
      </c>
      <c r="C28" s="58">
        <v>770</v>
      </c>
      <c r="D28" s="58" t="s">
        <v>138</v>
      </c>
      <c r="E28" s="18"/>
      <c r="F28" s="18"/>
      <c r="G28" s="3">
        <f t="shared" ref="G28:G33" si="6">E28*C28</f>
        <v>0</v>
      </c>
      <c r="H28" s="3">
        <f t="shared" ref="H28:H33" si="7">F28*C28</f>
        <v>0</v>
      </c>
      <c r="I28" s="3">
        <f t="shared" ref="I28:I33" si="8">H28+G28</f>
        <v>0</v>
      </c>
    </row>
    <row r="29" spans="1:1024" ht="60" x14ac:dyDescent="0.3">
      <c r="A29" s="63">
        <v>3.02</v>
      </c>
      <c r="B29" s="57" t="s">
        <v>140</v>
      </c>
      <c r="C29" s="58">
        <v>340</v>
      </c>
      <c r="D29" s="58" t="s">
        <v>138</v>
      </c>
      <c r="E29" s="18"/>
      <c r="F29" s="18"/>
      <c r="G29" s="3">
        <f t="shared" si="6"/>
        <v>0</v>
      </c>
      <c r="H29" s="3">
        <f t="shared" si="7"/>
        <v>0</v>
      </c>
      <c r="I29" s="3">
        <f t="shared" si="8"/>
        <v>0</v>
      </c>
    </row>
    <row r="30" spans="1:1024" ht="48" x14ac:dyDescent="0.3">
      <c r="A30" s="63">
        <v>3.05</v>
      </c>
      <c r="B30" s="57" t="s">
        <v>158</v>
      </c>
      <c r="C30" s="58">
        <v>85</v>
      </c>
      <c r="D30" s="58" t="s">
        <v>138</v>
      </c>
      <c r="E30" s="18"/>
      <c r="F30" s="18"/>
      <c r="G30" s="3">
        <f t="shared" si="6"/>
        <v>0</v>
      </c>
      <c r="H30" s="3">
        <f t="shared" si="7"/>
        <v>0</v>
      </c>
      <c r="I30" s="3">
        <f t="shared" si="8"/>
        <v>0</v>
      </c>
    </row>
    <row r="31" spans="1:1024" ht="48" x14ac:dyDescent="0.3">
      <c r="A31" s="63">
        <v>3.06</v>
      </c>
      <c r="B31" s="57" t="s">
        <v>159</v>
      </c>
      <c r="C31" s="58">
        <v>220</v>
      </c>
      <c r="D31" s="58" t="s">
        <v>138</v>
      </c>
      <c r="E31" s="18"/>
      <c r="F31" s="18"/>
      <c r="G31" s="3">
        <f t="shared" si="6"/>
        <v>0</v>
      </c>
      <c r="H31" s="3">
        <f t="shared" si="7"/>
        <v>0</v>
      </c>
      <c r="I31" s="3">
        <f t="shared" si="8"/>
        <v>0</v>
      </c>
    </row>
    <row r="32" spans="1:1024" ht="48" x14ac:dyDescent="0.3">
      <c r="A32" s="63">
        <v>3.07</v>
      </c>
      <c r="B32" s="57" t="s">
        <v>141</v>
      </c>
      <c r="C32" s="58">
        <v>270</v>
      </c>
      <c r="D32" s="58" t="s">
        <v>138</v>
      </c>
      <c r="E32" s="18"/>
      <c r="F32" s="18"/>
      <c r="G32" s="3">
        <f t="shared" si="6"/>
        <v>0</v>
      </c>
      <c r="H32" s="3">
        <f t="shared" si="7"/>
        <v>0</v>
      </c>
      <c r="I32" s="3">
        <f t="shared" si="8"/>
        <v>0</v>
      </c>
    </row>
    <row r="33" spans="1:9" ht="48" x14ac:dyDescent="0.3">
      <c r="A33" s="63">
        <v>3.08</v>
      </c>
      <c r="B33" s="57" t="s">
        <v>142</v>
      </c>
      <c r="C33" s="58">
        <v>250</v>
      </c>
      <c r="D33" s="58" t="s">
        <v>138</v>
      </c>
      <c r="E33" s="18"/>
      <c r="F33" s="18"/>
      <c r="G33" s="3">
        <f t="shared" si="6"/>
        <v>0</v>
      </c>
      <c r="H33" s="3">
        <f t="shared" si="7"/>
        <v>0</v>
      </c>
      <c r="I33" s="3">
        <f t="shared" si="8"/>
        <v>0</v>
      </c>
    </row>
    <row r="34" spans="1:9" ht="11.25" customHeight="1" x14ac:dyDescent="0.3">
      <c r="A34" s="118" t="s">
        <v>127</v>
      </c>
      <c r="B34" s="118"/>
      <c r="C34" s="118"/>
      <c r="D34" s="118"/>
      <c r="E34" s="118"/>
      <c r="F34" s="118"/>
      <c r="G34" s="118"/>
      <c r="H34" s="118"/>
      <c r="I34" s="118"/>
    </row>
    <row r="35" spans="1:9" ht="24" x14ac:dyDescent="0.3">
      <c r="A35" s="63">
        <v>3.09</v>
      </c>
      <c r="B35" s="64" t="s">
        <v>143</v>
      </c>
      <c r="C35" s="65">
        <v>40</v>
      </c>
      <c r="D35" s="65" t="s">
        <v>138</v>
      </c>
      <c r="E35" s="66"/>
      <c r="F35" s="66"/>
      <c r="G35" s="3"/>
      <c r="H35" s="3"/>
      <c r="I35" s="3"/>
    </row>
    <row r="36" spans="1:9" ht="24" x14ac:dyDescent="0.3">
      <c r="A36" s="63">
        <v>3.1</v>
      </c>
      <c r="B36" s="64" t="s">
        <v>144</v>
      </c>
      <c r="C36" s="65">
        <v>6</v>
      </c>
      <c r="D36" s="65" t="s">
        <v>138</v>
      </c>
      <c r="E36" s="66"/>
      <c r="F36" s="66"/>
      <c r="G36" s="3">
        <f t="shared" ref="G36:G44" si="9">E36*C36</f>
        <v>0</v>
      </c>
      <c r="H36" s="3">
        <f t="shared" ref="H36:H44" si="10">F36*C36</f>
        <v>0</v>
      </c>
      <c r="I36" s="3">
        <f t="shared" ref="I36:I44" si="11">H36+G36</f>
        <v>0</v>
      </c>
    </row>
    <row r="37" spans="1:9" ht="36" x14ac:dyDescent="0.3">
      <c r="A37" s="63">
        <v>3.11</v>
      </c>
      <c r="B37" s="64" t="s">
        <v>145</v>
      </c>
      <c r="C37" s="65">
        <v>120</v>
      </c>
      <c r="D37" s="65" t="s">
        <v>70</v>
      </c>
      <c r="E37" s="66"/>
      <c r="F37" s="66"/>
      <c r="G37" s="3">
        <f t="shared" si="9"/>
        <v>0</v>
      </c>
      <c r="H37" s="3">
        <f t="shared" si="10"/>
        <v>0</v>
      </c>
      <c r="I37" s="3">
        <f t="shared" si="11"/>
        <v>0</v>
      </c>
    </row>
    <row r="38" spans="1:9" ht="24" x14ac:dyDescent="0.3">
      <c r="A38" s="63">
        <v>3.12</v>
      </c>
      <c r="B38" s="64" t="s">
        <v>146</v>
      </c>
      <c r="C38" s="65">
        <v>300</v>
      </c>
      <c r="D38" s="65" t="s">
        <v>138</v>
      </c>
      <c r="E38" s="66"/>
      <c r="F38" s="66"/>
      <c r="G38" s="3">
        <f t="shared" si="9"/>
        <v>0</v>
      </c>
      <c r="H38" s="3">
        <f t="shared" si="10"/>
        <v>0</v>
      </c>
      <c r="I38" s="3">
        <f t="shared" si="11"/>
        <v>0</v>
      </c>
    </row>
    <row r="39" spans="1:9" ht="24" x14ac:dyDescent="0.3">
      <c r="A39" s="63">
        <v>3.13</v>
      </c>
      <c r="B39" s="64" t="s">
        <v>147</v>
      </c>
      <c r="C39" s="65">
        <v>300</v>
      </c>
      <c r="D39" s="65" t="s">
        <v>138</v>
      </c>
      <c r="E39" s="66"/>
      <c r="F39" s="66"/>
      <c r="G39" s="3">
        <f t="shared" si="9"/>
        <v>0</v>
      </c>
      <c r="H39" s="3">
        <f t="shared" si="10"/>
        <v>0</v>
      </c>
      <c r="I39" s="3">
        <f t="shared" si="11"/>
        <v>0</v>
      </c>
    </row>
    <row r="40" spans="1:9" x14ac:dyDescent="0.3">
      <c r="A40" s="63">
        <v>3.14</v>
      </c>
      <c r="B40" s="64" t="s">
        <v>148</v>
      </c>
      <c r="C40" s="65">
        <v>300</v>
      </c>
      <c r="D40" s="65" t="s">
        <v>60</v>
      </c>
      <c r="E40" s="66"/>
      <c r="F40" s="66"/>
      <c r="G40" s="3">
        <f t="shared" si="9"/>
        <v>0</v>
      </c>
      <c r="H40" s="3">
        <f t="shared" si="10"/>
        <v>0</v>
      </c>
      <c r="I40" s="3">
        <f t="shared" si="11"/>
        <v>0</v>
      </c>
    </row>
    <row r="41" spans="1:9" ht="36" x14ac:dyDescent="0.3">
      <c r="A41" s="63">
        <v>3.15</v>
      </c>
      <c r="B41" s="64" t="s">
        <v>149</v>
      </c>
      <c r="C41" s="65">
        <v>4</v>
      </c>
      <c r="D41" s="65" t="s">
        <v>60</v>
      </c>
      <c r="E41" s="66"/>
      <c r="F41" s="66"/>
      <c r="G41" s="3">
        <f t="shared" si="9"/>
        <v>0</v>
      </c>
      <c r="H41" s="3">
        <f t="shared" si="10"/>
        <v>0</v>
      </c>
      <c r="I41" s="3">
        <f t="shared" si="11"/>
        <v>0</v>
      </c>
    </row>
    <row r="42" spans="1:9" ht="24" x14ac:dyDescent="0.3">
      <c r="A42" s="63">
        <v>3.16</v>
      </c>
      <c r="B42" s="64" t="s">
        <v>150</v>
      </c>
      <c r="C42" s="65">
        <v>4</v>
      </c>
      <c r="D42" s="65" t="s">
        <v>60</v>
      </c>
      <c r="E42" s="66"/>
      <c r="F42" s="66"/>
      <c r="G42" s="3">
        <f t="shared" si="9"/>
        <v>0</v>
      </c>
      <c r="H42" s="3">
        <f t="shared" si="10"/>
        <v>0</v>
      </c>
      <c r="I42" s="3">
        <f t="shared" si="11"/>
        <v>0</v>
      </c>
    </row>
    <row r="43" spans="1:9" ht="48" x14ac:dyDescent="0.3">
      <c r="A43" s="63">
        <v>3.17</v>
      </c>
      <c r="B43" s="64" t="s">
        <v>151</v>
      </c>
      <c r="C43" s="65">
        <v>50</v>
      </c>
      <c r="D43" s="65" t="s">
        <v>138</v>
      </c>
      <c r="E43" s="66"/>
      <c r="F43" s="66"/>
      <c r="G43" s="3">
        <f t="shared" si="9"/>
        <v>0</v>
      </c>
      <c r="H43" s="3">
        <f t="shared" si="10"/>
        <v>0</v>
      </c>
      <c r="I43" s="3">
        <f t="shared" si="11"/>
        <v>0</v>
      </c>
    </row>
    <row r="44" spans="1:9" ht="96" x14ac:dyDescent="0.3">
      <c r="A44" s="63">
        <v>3.18</v>
      </c>
      <c r="B44" s="64" t="s">
        <v>152</v>
      </c>
      <c r="C44" s="67">
        <v>1</v>
      </c>
      <c r="D44" s="4" t="s">
        <v>133</v>
      </c>
      <c r="E44" s="66"/>
      <c r="F44" s="66"/>
      <c r="G44" s="3">
        <f t="shared" si="9"/>
        <v>0</v>
      </c>
      <c r="H44" s="3">
        <f t="shared" si="10"/>
        <v>0</v>
      </c>
      <c r="I44" s="3">
        <f t="shared" si="11"/>
        <v>0</v>
      </c>
    </row>
    <row r="45" spans="1:9" ht="11.25" customHeight="1" x14ac:dyDescent="0.3">
      <c r="A45" s="118" t="s">
        <v>129</v>
      </c>
      <c r="B45" s="118"/>
      <c r="C45" s="118"/>
      <c r="D45" s="118"/>
      <c r="E45" s="118"/>
      <c r="F45" s="118"/>
      <c r="G45" s="118"/>
      <c r="H45" s="118"/>
      <c r="I45" s="118"/>
    </row>
    <row r="46" spans="1:9" ht="24.6" x14ac:dyDescent="0.3">
      <c r="A46" s="36" t="s">
        <v>112</v>
      </c>
      <c r="B46" s="36" t="s">
        <v>111</v>
      </c>
      <c r="C46" s="35" t="s">
        <v>110</v>
      </c>
      <c r="D46" s="34" t="s">
        <v>109</v>
      </c>
      <c r="E46" s="33" t="s">
        <v>130</v>
      </c>
      <c r="F46" s="33" t="s">
        <v>107</v>
      </c>
      <c r="G46" s="33" t="s">
        <v>119</v>
      </c>
      <c r="H46" s="33" t="s">
        <v>105</v>
      </c>
      <c r="I46" s="32" t="s">
        <v>120</v>
      </c>
    </row>
    <row r="47" spans="1:9" ht="11.25" customHeight="1" x14ac:dyDescent="0.3">
      <c r="A47" s="63">
        <v>4</v>
      </c>
      <c r="B47" s="120" t="s">
        <v>129</v>
      </c>
      <c r="C47" s="120"/>
      <c r="D47" s="120"/>
      <c r="E47" s="120"/>
      <c r="F47" s="120"/>
      <c r="G47" s="120"/>
      <c r="H47" s="120"/>
      <c r="I47" s="120"/>
    </row>
    <row r="48" spans="1:9" ht="24.6" x14ac:dyDescent="0.3">
      <c r="A48" s="63">
        <v>4.01</v>
      </c>
      <c r="B48" s="68" t="s">
        <v>153</v>
      </c>
      <c r="C48" s="69">
        <v>4</v>
      </c>
      <c r="D48" s="61" t="s">
        <v>60</v>
      </c>
      <c r="E48" s="18"/>
      <c r="F48" s="18"/>
      <c r="G48" s="3">
        <f t="shared" ref="G48:G53" si="12">E48*C48</f>
        <v>0</v>
      </c>
      <c r="H48" s="3">
        <f t="shared" ref="H48:H53" si="13">F48*C48</f>
        <v>0</v>
      </c>
      <c r="I48" s="3">
        <f t="shared" ref="I48:I51" si="14">H48+G48</f>
        <v>0</v>
      </c>
    </row>
    <row r="49" spans="1:9" ht="24.6" x14ac:dyDescent="0.3">
      <c r="A49" s="63">
        <v>4.0199999999999996</v>
      </c>
      <c r="B49" s="68" t="s">
        <v>154</v>
      </c>
      <c r="C49" s="69">
        <v>28</v>
      </c>
      <c r="D49" s="61" t="s">
        <v>60</v>
      </c>
      <c r="E49" s="18"/>
      <c r="F49" s="18"/>
      <c r="G49" s="3">
        <f t="shared" si="12"/>
        <v>0</v>
      </c>
      <c r="H49" s="3">
        <f t="shared" si="13"/>
        <v>0</v>
      </c>
      <c r="I49" s="3">
        <f t="shared" si="14"/>
        <v>0</v>
      </c>
    </row>
    <row r="50" spans="1:9" ht="152.25" customHeight="1" x14ac:dyDescent="0.3">
      <c r="A50" s="63">
        <v>4.0599999999999996</v>
      </c>
      <c r="B50" s="70" t="s">
        <v>155</v>
      </c>
      <c r="C50" s="71">
        <v>4</v>
      </c>
      <c r="D50" s="61" t="s">
        <v>60</v>
      </c>
      <c r="E50" s="18"/>
      <c r="F50" s="62"/>
      <c r="G50" s="3">
        <f t="shared" si="12"/>
        <v>0</v>
      </c>
      <c r="H50" s="3">
        <f t="shared" si="13"/>
        <v>0</v>
      </c>
      <c r="I50" s="3">
        <f t="shared" si="14"/>
        <v>0</v>
      </c>
    </row>
    <row r="51" spans="1:9" ht="24.6" x14ac:dyDescent="0.3">
      <c r="A51" s="63">
        <v>4.08</v>
      </c>
      <c r="B51" s="70" t="s">
        <v>156</v>
      </c>
      <c r="C51" s="71">
        <v>1</v>
      </c>
      <c r="D51" s="61" t="s">
        <v>60</v>
      </c>
      <c r="E51" s="18"/>
      <c r="F51" s="18"/>
      <c r="G51" s="3">
        <f t="shared" si="12"/>
        <v>0</v>
      </c>
      <c r="H51" s="3">
        <f t="shared" si="13"/>
        <v>0</v>
      </c>
      <c r="I51" s="3">
        <f t="shared" si="14"/>
        <v>0</v>
      </c>
    </row>
    <row r="52" spans="1:9" x14ac:dyDescent="0.3">
      <c r="A52" s="63">
        <v>4.09</v>
      </c>
      <c r="B52" s="70" t="s">
        <v>157</v>
      </c>
      <c r="C52" s="71">
        <v>4</v>
      </c>
      <c r="D52" s="61" t="s">
        <v>60</v>
      </c>
      <c r="E52" s="18"/>
      <c r="F52" s="18"/>
      <c r="G52" s="3">
        <f t="shared" si="12"/>
        <v>0</v>
      </c>
      <c r="H52" s="3">
        <f t="shared" si="13"/>
        <v>0</v>
      </c>
      <c r="I52" s="3">
        <f>H52</f>
        <v>0</v>
      </c>
    </row>
    <row r="53" spans="1:9" ht="36.6" x14ac:dyDescent="0.3">
      <c r="A53" s="63">
        <v>4.0999999999999996</v>
      </c>
      <c r="B53" s="70" t="s">
        <v>185</v>
      </c>
      <c r="C53" s="71">
        <v>1</v>
      </c>
      <c r="D53" s="61" t="s">
        <v>133</v>
      </c>
      <c r="E53" s="18"/>
      <c r="F53" s="18"/>
      <c r="G53" s="3">
        <f t="shared" si="12"/>
        <v>0</v>
      </c>
      <c r="H53" s="3">
        <f t="shared" si="13"/>
        <v>0</v>
      </c>
      <c r="I53" s="3">
        <f>H53</f>
        <v>0</v>
      </c>
    </row>
    <row r="54" spans="1:9" ht="11.25" customHeight="1" x14ac:dyDescent="0.3">
      <c r="A54" s="118" t="s">
        <v>179</v>
      </c>
      <c r="B54" s="118"/>
      <c r="C54" s="118"/>
      <c r="D54" s="118"/>
      <c r="E54" s="118"/>
      <c r="F54" s="118"/>
      <c r="G54" s="118"/>
      <c r="H54" s="118"/>
      <c r="I54" s="118"/>
    </row>
    <row r="55" spans="1:9" ht="11.25" customHeight="1" x14ac:dyDescent="0.3">
      <c r="A55" s="36" t="s">
        <v>112</v>
      </c>
      <c r="B55" s="36" t="s">
        <v>111</v>
      </c>
      <c r="C55" s="35" t="s">
        <v>110</v>
      </c>
      <c r="D55" s="34" t="s">
        <v>109</v>
      </c>
      <c r="E55" s="33" t="s">
        <v>130</v>
      </c>
      <c r="F55" s="33" t="s">
        <v>107</v>
      </c>
      <c r="G55" s="33" t="s">
        <v>119</v>
      </c>
      <c r="H55" s="33" t="s">
        <v>105</v>
      </c>
      <c r="I55" s="32" t="s">
        <v>120</v>
      </c>
    </row>
    <row r="56" spans="1:9" ht="24.6" x14ac:dyDescent="0.3">
      <c r="A56" s="63">
        <v>5.01</v>
      </c>
      <c r="B56" s="70" t="s">
        <v>167</v>
      </c>
      <c r="C56" s="71">
        <v>3</v>
      </c>
      <c r="D56" s="61" t="s">
        <v>168</v>
      </c>
      <c r="E56" s="18"/>
      <c r="F56" s="18"/>
      <c r="G56" s="3">
        <f t="shared" ref="G56" si="15">E56*C56</f>
        <v>0</v>
      </c>
      <c r="H56" s="3">
        <f t="shared" ref="H56" si="16">F56*C56</f>
        <v>0</v>
      </c>
      <c r="I56" s="3">
        <f t="shared" ref="I56" si="17">H56+G56</f>
        <v>0</v>
      </c>
    </row>
    <row r="57" spans="1:9" ht="48.6" x14ac:dyDescent="0.3">
      <c r="A57" s="63">
        <v>5.0199999999999996</v>
      </c>
      <c r="B57" s="70" t="s">
        <v>169</v>
      </c>
      <c r="C57" s="71">
        <v>5</v>
      </c>
      <c r="D57" s="61" t="s">
        <v>168</v>
      </c>
      <c r="E57" s="18"/>
      <c r="F57" s="18"/>
      <c r="G57" s="3">
        <f t="shared" ref="G57" si="18">E57*C57</f>
        <v>0</v>
      </c>
      <c r="H57" s="3">
        <f t="shared" ref="H57" si="19">F57*C57</f>
        <v>0</v>
      </c>
      <c r="I57" s="3">
        <f t="shared" ref="I57" si="20">H57+G57</f>
        <v>0</v>
      </c>
    </row>
    <row r="58" spans="1:9" ht="72.599999999999994" x14ac:dyDescent="0.3">
      <c r="A58" s="63">
        <v>5.03</v>
      </c>
      <c r="B58" s="70" t="s">
        <v>170</v>
      </c>
      <c r="C58" s="71">
        <v>8</v>
      </c>
      <c r="D58" s="61" t="s">
        <v>168</v>
      </c>
      <c r="E58" s="18"/>
      <c r="F58" s="18"/>
      <c r="G58" s="3">
        <f t="shared" ref="G58" si="21">E58*C58</f>
        <v>0</v>
      </c>
      <c r="H58" s="3">
        <f t="shared" ref="H58" si="22">F58*C58</f>
        <v>0</v>
      </c>
      <c r="I58" s="3">
        <f t="shared" ref="I58" si="23">H58+G58</f>
        <v>0</v>
      </c>
    </row>
    <row r="59" spans="1:9" ht="36.6" x14ac:dyDescent="0.3">
      <c r="A59" s="63">
        <v>5.04</v>
      </c>
      <c r="B59" s="70" t="s">
        <v>171</v>
      </c>
      <c r="C59" s="71">
        <v>8</v>
      </c>
      <c r="D59" s="61" t="s">
        <v>168</v>
      </c>
      <c r="E59" s="18"/>
      <c r="F59" s="18"/>
      <c r="G59" s="3">
        <f t="shared" ref="G59" si="24">E59*C59</f>
        <v>0</v>
      </c>
      <c r="H59" s="3">
        <f t="shared" ref="H59" si="25">F59*C59</f>
        <v>0</v>
      </c>
      <c r="I59" s="3">
        <f t="shared" ref="I59" si="26">H59+G59</f>
        <v>0</v>
      </c>
    </row>
    <row r="60" spans="1:9" ht="36.6" x14ac:dyDescent="0.3">
      <c r="A60" s="63">
        <v>5.05</v>
      </c>
      <c r="B60" s="70" t="s">
        <v>172</v>
      </c>
      <c r="C60" s="71">
        <v>103</v>
      </c>
      <c r="D60" s="61" t="s">
        <v>168</v>
      </c>
      <c r="E60" s="18"/>
      <c r="F60" s="18"/>
      <c r="G60" s="3">
        <f t="shared" ref="G60" si="27">E60*C60</f>
        <v>0</v>
      </c>
      <c r="H60" s="3">
        <f t="shared" ref="H60" si="28">F60*C60</f>
        <v>0</v>
      </c>
      <c r="I60" s="3">
        <f t="shared" ref="I60" si="29">H60+G60</f>
        <v>0</v>
      </c>
    </row>
    <row r="61" spans="1:9" ht="36.6" x14ac:dyDescent="0.3">
      <c r="A61" s="63">
        <v>5.0599999999999996</v>
      </c>
      <c r="B61" s="70" t="s">
        <v>173</v>
      </c>
      <c r="C61" s="71">
        <v>78</v>
      </c>
      <c r="D61" s="61" t="s">
        <v>70</v>
      </c>
      <c r="E61" s="18"/>
      <c r="F61" s="18"/>
      <c r="G61" s="3">
        <f t="shared" ref="G61" si="30">E61*C61</f>
        <v>0</v>
      </c>
      <c r="H61" s="3">
        <f t="shared" ref="H61" si="31">F61*C61</f>
        <v>0</v>
      </c>
      <c r="I61" s="3">
        <f t="shared" ref="I61" si="32">H61+G61</f>
        <v>0</v>
      </c>
    </row>
    <row r="62" spans="1:9" ht="48.6" x14ac:dyDescent="0.3">
      <c r="A62" s="63">
        <v>5.07</v>
      </c>
      <c r="B62" s="70" t="s">
        <v>174</v>
      </c>
      <c r="C62" s="71">
        <v>12</v>
      </c>
      <c r="D62" s="61" t="s">
        <v>138</v>
      </c>
      <c r="E62" s="18"/>
      <c r="F62" s="18"/>
      <c r="G62" s="3">
        <f t="shared" ref="G62" si="33">E62*C62</f>
        <v>0</v>
      </c>
      <c r="H62" s="3">
        <f t="shared" ref="H62" si="34">F62*C62</f>
        <v>0</v>
      </c>
      <c r="I62" s="3">
        <f t="shared" ref="I62" si="35">H62+G62</f>
        <v>0</v>
      </c>
    </row>
    <row r="63" spans="1:9" ht="24.6" x14ac:dyDescent="0.3">
      <c r="A63" s="63">
        <v>5.08</v>
      </c>
      <c r="B63" s="70" t="s">
        <v>175</v>
      </c>
      <c r="C63" s="71">
        <v>25</v>
      </c>
      <c r="D63" s="61" t="s">
        <v>70</v>
      </c>
      <c r="E63" s="18"/>
      <c r="F63" s="18"/>
      <c r="G63" s="3">
        <f t="shared" ref="G63" si="36">E63*C63</f>
        <v>0</v>
      </c>
      <c r="H63" s="3">
        <f t="shared" ref="H63" si="37">F63*C63</f>
        <v>0</v>
      </c>
      <c r="I63" s="3">
        <f t="shared" ref="I63" si="38">H63+G63</f>
        <v>0</v>
      </c>
    </row>
    <row r="64" spans="1:9" ht="48.6" x14ac:dyDescent="0.3">
      <c r="A64" s="63">
        <v>5.09</v>
      </c>
      <c r="B64" s="70" t="s">
        <v>176</v>
      </c>
      <c r="C64" s="71">
        <v>23</v>
      </c>
      <c r="D64" s="61" t="s">
        <v>177</v>
      </c>
      <c r="E64" s="18"/>
      <c r="F64" s="18"/>
      <c r="G64" s="3">
        <f t="shared" ref="G64:G66" si="39">E64*C64</f>
        <v>0</v>
      </c>
      <c r="H64" s="3">
        <f t="shared" ref="H64:H66" si="40">F64*C64</f>
        <v>0</v>
      </c>
      <c r="I64" s="3">
        <f t="shared" ref="I64:I66" si="41">H64+G64</f>
        <v>0</v>
      </c>
    </row>
    <row r="65" spans="1:9" ht="60.6" x14ac:dyDescent="0.3">
      <c r="A65" s="63">
        <v>5.0999999999999996</v>
      </c>
      <c r="B65" s="70" t="s">
        <v>178</v>
      </c>
      <c r="C65" s="71">
        <v>340</v>
      </c>
      <c r="D65" s="61" t="s">
        <v>177</v>
      </c>
      <c r="E65" s="18"/>
      <c r="F65" s="18"/>
      <c r="G65" s="3">
        <f t="shared" si="39"/>
        <v>0</v>
      </c>
      <c r="H65" s="3">
        <f t="shared" si="40"/>
        <v>0</v>
      </c>
      <c r="I65" s="3">
        <f t="shared" si="41"/>
        <v>0</v>
      </c>
    </row>
    <row r="66" spans="1:9" ht="24.6" x14ac:dyDescent="0.3">
      <c r="A66" s="63">
        <v>5.1100000000000003</v>
      </c>
      <c r="B66" s="70" t="s">
        <v>147</v>
      </c>
      <c r="C66" s="71">
        <v>330</v>
      </c>
      <c r="D66" s="61" t="s">
        <v>138</v>
      </c>
      <c r="E66" s="18"/>
      <c r="F66" s="18"/>
      <c r="G66" s="3">
        <f t="shared" si="39"/>
        <v>0</v>
      </c>
      <c r="H66" s="3">
        <f t="shared" si="40"/>
        <v>0</v>
      </c>
      <c r="I66" s="3">
        <f t="shared" si="41"/>
        <v>0</v>
      </c>
    </row>
  </sheetData>
  <mergeCells count="11">
    <mergeCell ref="A54:I54"/>
    <mergeCell ref="B27:I27"/>
    <mergeCell ref="A34:I34"/>
    <mergeCell ref="A45:I45"/>
    <mergeCell ref="B47:I47"/>
    <mergeCell ref="A25:I25"/>
    <mergeCell ref="A1:I1"/>
    <mergeCell ref="A11:I11"/>
    <mergeCell ref="B13:I13"/>
    <mergeCell ref="A19:I19"/>
    <mergeCell ref="B21:I21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Összesítő</vt:lpstr>
      <vt:lpstr>Füvespálya</vt:lpstr>
      <vt:lpstr>Pályavilágítás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Wachter Balazs</dc:creator>
  <cp:lastModifiedBy>Wachter Balazs</cp:lastModifiedBy>
  <dcterms:created xsi:type="dcterms:W3CDTF">2022-10-28T07:35:01Z</dcterms:created>
  <dcterms:modified xsi:type="dcterms:W3CDTF">2023-03-10T10:53:01Z</dcterms:modified>
</cp:coreProperties>
</file>